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8" windowWidth="7536" windowHeight="4800" activeTab="1"/>
  </bookViews>
  <sheets>
    <sheet name="Planilla Resumen" sheetId="36" r:id="rId1"/>
    <sheet name="Planilla Cotización" sheetId="17" r:id="rId2"/>
    <sheet name="Planilla GAP Paratrenes" sheetId="27" state="hidden" r:id="rId3"/>
  </sheets>
  <definedNames>
    <definedName name="_Sort" hidden="1">#REF!</definedName>
    <definedName name="Anticipo">#REF!</definedName>
    <definedName name="_xlnm.Print_Area" localSheetId="1">'Planilla Cotización'!$B$1:$K$163</definedName>
    <definedName name="_xlnm.Print_Area" localSheetId="2">'Planilla GAP Paratrenes'!$B$1:$I$60</definedName>
    <definedName name="Avance_Fab">#REF!</definedName>
    <definedName name="Certif_montaje">#REF!</definedName>
    <definedName name="Cfin">#REF!</definedName>
    <definedName name="Doc_embarque">#REF!</definedName>
    <definedName name="Doc_nacionalización">#REF!</definedName>
    <definedName name="Ke">#REF!</definedName>
    <definedName name="Kfm">#REF!</definedName>
    <definedName name="Ki">#REF!</definedName>
    <definedName name="Kp">#REF!</definedName>
    <definedName name="Puesta_en_marcha">#REF!</definedName>
    <definedName name="Recepcion_E1">#REF!</definedName>
    <definedName name="_xlnm.Print_Titles" localSheetId="1">'Planilla Cotización'!$1:$6</definedName>
    <definedName name="wrn.Comparaison._.DMU." localSheetId="2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</definedNames>
  <calcPr calcId="124519"/>
</workbook>
</file>

<file path=xl/calcChain.xml><?xml version="1.0" encoding="utf-8"?>
<calcChain xmlns="http://schemas.openxmlformats.org/spreadsheetml/2006/main">
  <c r="G19" i="17"/>
  <c r="D8" i="36" s="1"/>
  <c r="I19" i="17"/>
  <c r="E8" i="36" s="1"/>
  <c r="K19" i="17"/>
  <c r="F8" i="36" s="1"/>
  <c r="K61" i="17"/>
  <c r="F14" i="36" s="1"/>
  <c r="I61" i="17"/>
  <c r="E14" i="36" s="1"/>
  <c r="K69" i="17"/>
  <c r="F15" i="36" s="1"/>
  <c r="I69" i="17"/>
  <c r="E15" i="36" s="1"/>
  <c r="K80" i="17"/>
  <c r="F16" i="36" s="1"/>
  <c r="I80" i="17"/>
  <c r="E16" i="36" s="1"/>
  <c r="K89" i="17"/>
  <c r="F17" i="36" s="1"/>
  <c r="I89" i="17"/>
  <c r="E17" i="36" s="1"/>
  <c r="K97" i="17"/>
  <c r="F18" i="36" s="1"/>
  <c r="I97" i="17"/>
  <c r="E18" i="36" s="1"/>
  <c r="K105" i="17"/>
  <c r="F19" i="36" s="1"/>
  <c r="I105" i="17"/>
  <c r="E19" i="36" s="1"/>
  <c r="K120" i="17"/>
  <c r="F20" i="36" s="1"/>
  <c r="I120" i="17"/>
  <c r="E20" i="36" s="1"/>
  <c r="K127" i="17"/>
  <c r="F21" i="36" s="1"/>
  <c r="I127" i="17"/>
  <c r="E21" i="36" s="1"/>
  <c r="K134" i="17"/>
  <c r="F22" i="36" s="1"/>
  <c r="I134" i="17"/>
  <c r="E22" i="36" s="1"/>
  <c r="K50" i="17"/>
  <c r="F12" i="36" s="1"/>
  <c r="I50" i="17"/>
  <c r="E12" i="36" s="1"/>
  <c r="K41" i="17"/>
  <c r="F11" i="36" s="1"/>
  <c r="I41" i="17"/>
  <c r="E11" i="36" s="1"/>
  <c r="K34" i="17"/>
  <c r="F10" i="36" s="1"/>
  <c r="I34" i="17"/>
  <c r="E10" i="36" s="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G69" i="17"/>
  <c r="D15" i="36" s="1"/>
  <c r="K57" i="17"/>
  <c r="F13" i="36" s="1"/>
  <c r="I57" i="17"/>
  <c r="E13" i="36" s="1"/>
  <c r="G57" i="17"/>
  <c r="D13" i="36" s="1"/>
  <c r="K145" i="17"/>
  <c r="F23" i="36" s="1"/>
  <c r="I145" i="17"/>
  <c r="E23" i="36" s="1"/>
  <c r="K10" i="17"/>
  <c r="F7" i="36" s="1"/>
  <c r="I10" i="17"/>
  <c r="E7" i="36" s="1"/>
  <c r="G10" i="17"/>
  <c r="D7" i="36" s="1"/>
  <c r="G7" i="17"/>
  <c r="D6" i="36" s="1"/>
  <c r="I7" i="17"/>
  <c r="E6" i="36" s="1"/>
  <c r="K7" i="17"/>
  <c r="F6" i="36" s="1"/>
  <c r="K27" i="17"/>
  <c r="F9" i="36" s="1"/>
  <c r="I27" i="17"/>
  <c r="E9" i="36" s="1"/>
  <c r="G145" i="17"/>
  <c r="D23" i="36" s="1"/>
  <c r="G134" i="17"/>
  <c r="D22" i="36" s="1"/>
  <c r="G127" i="17"/>
  <c r="D21" i="36" s="1"/>
  <c r="G120" i="17"/>
  <c r="D20" i="36" s="1"/>
  <c r="G105" i="17"/>
  <c r="D19" i="36" s="1"/>
  <c r="G97" i="17"/>
  <c r="D18" i="36" s="1"/>
  <c r="G89" i="17"/>
  <c r="D17" i="36" s="1"/>
  <c r="G80" i="17"/>
  <c r="D16" i="36" s="1"/>
  <c r="G61" i="17"/>
  <c r="D14" i="36" s="1"/>
  <c r="G50" i="17"/>
  <c r="D12" i="36" s="1"/>
  <c r="G41" i="17"/>
  <c r="D11" i="36" s="1"/>
  <c r="G34" i="17"/>
  <c r="D10" i="36" s="1"/>
  <c r="G154" i="17"/>
  <c r="K153"/>
  <c r="K152" s="1"/>
  <c r="K155" s="1"/>
  <c r="I153"/>
  <c r="I152" s="1"/>
  <c r="E24" i="36" s="1"/>
  <c r="G153" i="17"/>
  <c r="G27"/>
  <c r="D9" i="36" s="1"/>
  <c r="E113" i="17"/>
  <c r="E112"/>
  <c r="E110"/>
  <c r="G152" l="1"/>
  <c r="D24" i="36" s="1"/>
  <c r="F24"/>
  <c r="I150" i="17"/>
  <c r="G150"/>
  <c r="I155"/>
  <c r="K150"/>
  <c r="K157" s="1"/>
  <c r="G155" l="1"/>
  <c r="G157" s="1"/>
  <c r="I157"/>
  <c r="F23" i="27"/>
  <c r="G23" s="1"/>
  <c r="G22" s="1"/>
  <c r="G8"/>
  <c r="G5" s="1"/>
  <c r="G9"/>
  <c r="G20"/>
  <c r="G21"/>
  <c r="G29"/>
  <c r="G30"/>
  <c r="G38"/>
  <c r="G42"/>
  <c r="G39"/>
  <c r="G40"/>
  <c r="G41"/>
  <c r="G24"/>
  <c r="G25"/>
  <c r="G11"/>
  <c r="G12"/>
  <c r="G13"/>
  <c r="G15"/>
  <c r="G16"/>
  <c r="G17"/>
  <c r="G35"/>
  <c r="G36"/>
  <c r="G44"/>
  <c r="G43" s="1"/>
  <c r="G45"/>
  <c r="G46"/>
  <c r="G47"/>
  <c r="G48"/>
  <c r="G50"/>
  <c r="G51"/>
  <c r="G52"/>
  <c r="G53"/>
  <c r="G54"/>
  <c r="G55"/>
  <c r="G56"/>
  <c r="I11"/>
  <c r="I10" s="1"/>
  <c r="I15"/>
  <c r="I14" s="1"/>
  <c r="I23"/>
  <c r="I22" s="1"/>
  <c r="I28"/>
  <c r="I32"/>
  <c r="I33"/>
  <c r="I34"/>
  <c r="I37"/>
  <c r="I43"/>
  <c r="I53"/>
  <c r="I49" s="1"/>
  <c r="I57"/>
  <c r="I56" s="1"/>
  <c r="I58"/>
  <c r="I19"/>
  <c r="I18" s="1"/>
  <c r="I27"/>
  <c r="I26" s="1"/>
  <c r="I31" l="1"/>
  <c r="G10"/>
  <c r="G14"/>
  <c r="G37"/>
  <c r="G18"/>
  <c r="G49"/>
  <c r="G31"/>
  <c r="G26"/>
  <c r="G59"/>
  <c r="G60" s="1"/>
  <c r="I59"/>
  <c r="I60" s="1"/>
  <c r="D25" i="36" l="1"/>
  <c r="E25"/>
  <c r="F25"/>
</calcChain>
</file>

<file path=xl/sharedStrings.xml><?xml version="1.0" encoding="utf-8"?>
<sst xmlns="http://schemas.openxmlformats.org/spreadsheetml/2006/main" count="582" uniqueCount="253">
  <si>
    <t>Montajes</t>
  </si>
  <si>
    <t>6.1</t>
  </si>
  <si>
    <t>6.2</t>
  </si>
  <si>
    <t>6.3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</si>
  <si>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</si>
  <si>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</si>
  <si>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</si>
  <si>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</si>
  <si>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</si>
  <si>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</si>
  <si>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</si>
  <si>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</si>
  <si>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</si>
  <si>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</si>
  <si>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PROYECTO Y DISEÑO</t>
  </si>
  <si>
    <t>1.1</t>
  </si>
  <si>
    <t>Ingeniería Básica</t>
  </si>
  <si>
    <t>1.2</t>
  </si>
  <si>
    <t>Ingeniería de Detalle</t>
  </si>
  <si>
    <t>1.3</t>
  </si>
  <si>
    <t>Ingeniería de Montaje</t>
  </si>
  <si>
    <t>1.4</t>
  </si>
  <si>
    <t>Documentación Conforme a Obra</t>
  </si>
  <si>
    <t>CIRCUITOS DE VÍA</t>
  </si>
  <si>
    <t>2.1</t>
  </si>
  <si>
    <t>2.2</t>
  </si>
  <si>
    <t>Montaje</t>
  </si>
  <si>
    <t>2.3</t>
  </si>
  <si>
    <t>Pruebas y Puesta en Servicio</t>
  </si>
  <si>
    <t>SEÑALES</t>
  </si>
  <si>
    <t>3.1</t>
  </si>
  <si>
    <t>3.2</t>
  </si>
  <si>
    <t>3.3</t>
  </si>
  <si>
    <t>ACCIONAMIENTOS DE CAMBIOS</t>
  </si>
  <si>
    <t>4.1</t>
  </si>
  <si>
    <t>4.2</t>
  </si>
  <si>
    <t>4.3</t>
  </si>
  <si>
    <t>5.1</t>
  </si>
  <si>
    <t>5.2</t>
  </si>
  <si>
    <t>5.3</t>
  </si>
  <si>
    <t>Montaje de equipamiento fijo</t>
  </si>
  <si>
    <t>PUESTO DE MANDO LOCAL (CTL)</t>
  </si>
  <si>
    <t>6.4</t>
  </si>
  <si>
    <t>Sistema de comunicación (Tx/Rx)</t>
  </si>
  <si>
    <t>CABLES Y CANALIZACIONES DE SEÑALAMIENTO</t>
  </si>
  <si>
    <t>Montaje, conexionado y pruebas</t>
  </si>
  <si>
    <t>CABLES Y CANALIZACIONES DE FIBRA ÓPTICA</t>
  </si>
  <si>
    <t>9.1</t>
  </si>
  <si>
    <t>9.2</t>
  </si>
  <si>
    <t>9.3</t>
  </si>
  <si>
    <t>9.4</t>
  </si>
  <si>
    <t>9.5</t>
  </si>
  <si>
    <t>SUMINISTRO DE ENERGÍA</t>
  </si>
  <si>
    <t>10.1</t>
  </si>
  <si>
    <t>10.2</t>
  </si>
  <si>
    <t>10.3</t>
  </si>
  <si>
    <t>10.4</t>
  </si>
  <si>
    <t>10.5</t>
  </si>
  <si>
    <t>10.6</t>
  </si>
  <si>
    <t>PRESTACIONES COMPLEMENTARIAS</t>
  </si>
  <si>
    <t>11.1</t>
  </si>
  <si>
    <t>11.2</t>
  </si>
  <si>
    <t>Repuestos</t>
  </si>
  <si>
    <t>Herramientas e instrumental</t>
  </si>
  <si>
    <t>Equipamiento</t>
  </si>
  <si>
    <t>Equipamiento fijo</t>
  </si>
  <si>
    <t>Equipo de enclavamiento</t>
  </si>
  <si>
    <t>Pupitre de mando y supervisión</t>
  </si>
  <si>
    <t>Unidad terminal remota (RTU) CTL</t>
  </si>
  <si>
    <t>Unidad terminal remota (RTU) de serv.auxl.</t>
  </si>
  <si>
    <t>Cables troncales de señalamiento</t>
  </si>
  <si>
    <t>Cables troncales de energía</t>
  </si>
  <si>
    <t>Bandejas y elementos de paso y fijación</t>
  </si>
  <si>
    <t>Cruces y canalizaciones especiales</t>
  </si>
  <si>
    <t>Cables de fibra óptica</t>
  </si>
  <si>
    <t>Canalizaciones y elementos de paso y fijación</t>
  </si>
  <si>
    <t>Armarios de dispersión</t>
  </si>
  <si>
    <t>Sistema de alimentación local</t>
  </si>
  <si>
    <t>Unidad de serv. permanente (baterías y rectif.)</t>
  </si>
  <si>
    <t>Total</t>
  </si>
  <si>
    <t>LP Nº 131/06 - PROLONGACIÓN DE LA LÍNEA "A" - SISTEMA DE SEÑALAMIENTO</t>
  </si>
  <si>
    <t>ITEM</t>
  </si>
  <si>
    <t>DESCRIPCION</t>
  </si>
  <si>
    <t>UNIDAD</t>
  </si>
  <si>
    <t>CANTIDAD</t>
  </si>
  <si>
    <t>PRECIO ($)</t>
  </si>
  <si>
    <t>PRECIO (US$)</t>
  </si>
  <si>
    <t>Unidad</t>
  </si>
  <si>
    <t>Cantidad</t>
  </si>
  <si>
    <t>Unitario</t>
  </si>
  <si>
    <t xml:space="preserve"> </t>
  </si>
  <si>
    <t>N°</t>
  </si>
  <si>
    <t>PROTECCCIÓN AUTOMÁTICA DE TREN (ATP y ATS)</t>
  </si>
  <si>
    <t>TELESUPERVISIÓN y CONTROL DE TRÁFICO y SERVICIOS AUXILIARES</t>
  </si>
  <si>
    <t xml:space="preserve">Puestas a tierra </t>
  </si>
  <si>
    <t>Gl</t>
  </si>
  <si>
    <t>TOTALES</t>
  </si>
  <si>
    <t>Retornos corriente de tracción (Z-bond)</t>
  </si>
  <si>
    <t>(A)</t>
  </si>
  <si>
    <t>TOTAL (sin IVA)</t>
  </si>
  <si>
    <t>TOTAL (IVA incluido)</t>
  </si>
  <si>
    <t>PLANILLA DE COTIZACIÓN - GAP PARATRENES</t>
  </si>
  <si>
    <t>Gl.</t>
  </si>
  <si>
    <t>Equipamiento en material rodante</t>
  </si>
  <si>
    <t>Montaje de equipamiento en material rodante</t>
  </si>
  <si>
    <t>Nº</t>
  </si>
  <si>
    <t>11.3</t>
  </si>
  <si>
    <t>5.4</t>
  </si>
  <si>
    <t>SISTEMA DE PUERTAS DE ANDEN</t>
  </si>
  <si>
    <t>12.1</t>
  </si>
  <si>
    <t>12.2</t>
  </si>
  <si>
    <t>12.3</t>
  </si>
  <si>
    <t>13.1</t>
  </si>
  <si>
    <t>13.2</t>
  </si>
  <si>
    <t>13.3</t>
  </si>
  <si>
    <t>14.1</t>
  </si>
  <si>
    <t>14.2</t>
  </si>
  <si>
    <t>14.3</t>
  </si>
  <si>
    <t>Topografía</t>
  </si>
  <si>
    <t>15.1</t>
  </si>
  <si>
    <t>15.3</t>
  </si>
  <si>
    <t>INTERFASES CON ADV PARA MIGRACIÓN</t>
  </si>
  <si>
    <t>16.1</t>
  </si>
  <si>
    <t>16.2</t>
  </si>
  <si>
    <t>SISTEMA DE DETECCION DE PELIGRO EN ANDEN</t>
  </si>
  <si>
    <t>11.4</t>
  </si>
  <si>
    <t>15.2</t>
  </si>
  <si>
    <t>17.1</t>
  </si>
  <si>
    <t>Repuestos y Herramientas</t>
  </si>
  <si>
    <t>12.4</t>
  </si>
  <si>
    <t>12.5</t>
  </si>
  <si>
    <t xml:space="preserve">LP Nº 196/16 - SISTEMA DE SEÑALAMIENTO E INSTALACIONES COMPLEMENTARIAS LÍNEA "D" </t>
  </si>
  <si>
    <t xml:space="preserve">PRECIO ($AR) </t>
  </si>
  <si>
    <t xml:space="preserve">PRECIO (Euros) </t>
  </si>
  <si>
    <t xml:space="preserve">PRECIO (USD) </t>
  </si>
  <si>
    <t>Estructura, cerramientos y sistema general de estación</t>
  </si>
  <si>
    <t>Par de Puertas deslizantes motorizadas (PDM)</t>
  </si>
  <si>
    <t>Puertas de acceso conductores (PAC)</t>
  </si>
  <si>
    <t>Puertas salidas de emergencia (PSE)</t>
  </si>
  <si>
    <t>Paños fijos con pantallas</t>
  </si>
  <si>
    <t>Puertas de acceso a fin de andén (PAF)</t>
  </si>
  <si>
    <t>Puertas de acceso a vía (PAV)</t>
  </si>
  <si>
    <t>Cerramiento en pasillos</t>
  </si>
  <si>
    <t>Compuertas sobre vías</t>
  </si>
  <si>
    <t>16.3</t>
  </si>
  <si>
    <t>ANEXO I: PLANILLA DE COTIZACIÓN - RESUMEN</t>
  </si>
  <si>
    <t xml:space="preserve">ANEXO I: PLANILLA DE COTIZACIÓN </t>
  </si>
  <si>
    <t xml:space="preserve">SUBTOTAL 1 </t>
  </si>
  <si>
    <t>SUBTOTAL 2</t>
  </si>
  <si>
    <t xml:space="preserve">TOTAL (1+2) </t>
  </si>
  <si>
    <t>MANTENIMIENTO</t>
  </si>
  <si>
    <t>Item que no puede ser cotizado en moneda extrenjera</t>
  </si>
  <si>
    <t>DETECCION PRIMARIA DE UBICACIÓN, VELOCIDAD Y SENTIDO DEL TREN</t>
  </si>
  <si>
    <t>2.4</t>
  </si>
  <si>
    <t>2.5</t>
  </si>
  <si>
    <t>2.6</t>
  </si>
  <si>
    <t>DETECCION SECUNDARIA</t>
  </si>
  <si>
    <t>3.4</t>
  </si>
  <si>
    <t>3.5</t>
  </si>
  <si>
    <t>3.6</t>
  </si>
  <si>
    <t>4.4</t>
  </si>
  <si>
    <t>4.5</t>
  </si>
  <si>
    <t>4.6</t>
  </si>
  <si>
    <t>5.5</t>
  </si>
  <si>
    <t>5.6</t>
  </si>
  <si>
    <t>ATP: PROTECCCIÓN AUTOMÁTICA DE TREN CBTC</t>
  </si>
  <si>
    <t>6.5</t>
  </si>
  <si>
    <t>6.6</t>
  </si>
  <si>
    <t>6.7</t>
  </si>
  <si>
    <t>6.8</t>
  </si>
  <si>
    <t>ATO: OPERACIÓN AUTOMÁTICA DE TREN CBTC</t>
  </si>
  <si>
    <t>Montaje de quipamiento en material rodante</t>
  </si>
  <si>
    <t>7.6</t>
  </si>
  <si>
    <t>9.6</t>
  </si>
  <si>
    <t>9.7</t>
  </si>
  <si>
    <t>10.7</t>
  </si>
  <si>
    <t>10.8</t>
  </si>
  <si>
    <t>11.5</t>
  </si>
  <si>
    <t>13.4</t>
  </si>
  <si>
    <t>13.5</t>
  </si>
  <si>
    <t>13.6</t>
  </si>
  <si>
    <t>14.4</t>
  </si>
  <si>
    <t>14.5</t>
  </si>
  <si>
    <t>14.6</t>
  </si>
  <si>
    <t>15.4</t>
  </si>
  <si>
    <t>15.5</t>
  </si>
  <si>
    <t>GTFS Y SISTEMA DE INFORMACION AL PASAJERO</t>
  </si>
  <si>
    <t>16.4</t>
  </si>
  <si>
    <t>GTFS realtime: software y hardware</t>
  </si>
  <si>
    <t>16.5</t>
  </si>
  <si>
    <t>Ingeniería de Detalle SIAP</t>
  </si>
  <si>
    <t>Equipamiento fijo SIAP</t>
  </si>
  <si>
    <t>Pantallas LED 32" en terminales - Andenes y Vestículo COT</t>
  </si>
  <si>
    <t>Pantallas LED 32" en estaciones intermedias - Andenes</t>
  </si>
  <si>
    <t>Pantallas LED 32" en estaciones intermedias - Vestíbulos</t>
  </si>
  <si>
    <t>Montaje y pruebas SIAP</t>
  </si>
  <si>
    <t xml:space="preserve">PRECIO ($) </t>
  </si>
  <si>
    <t xml:space="preserve">PRECIO (dolares) </t>
  </si>
  <si>
    <t>17.2</t>
  </si>
  <si>
    <t>17.3</t>
  </si>
  <si>
    <t>Años</t>
  </si>
  <si>
    <t>18.1</t>
  </si>
  <si>
    <t>10.9</t>
  </si>
  <si>
    <t>11.6</t>
  </si>
  <si>
    <t>11.7</t>
  </si>
  <si>
    <t>11.8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</si>
  <si>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</si>
  <si>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</si>
  <si>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</si>
  <si>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</si>
  <si>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</si>
  <si>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</si>
  <si>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</si>
  <si>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</si>
  <si>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18.2</t>
  </si>
  <si>
    <t>18.3</t>
  </si>
  <si>
    <t>19.1</t>
  </si>
  <si>
    <t>19.2</t>
  </si>
  <si>
    <t>17.4</t>
  </si>
  <si>
    <t>17.5</t>
  </si>
  <si>
    <t>17.6</t>
  </si>
  <si>
    <t>17.7</t>
  </si>
  <si>
    <t>17.8</t>
  </si>
  <si>
    <t>17.9</t>
  </si>
  <si>
    <t>17.10</t>
  </si>
  <si>
    <t>.16.6</t>
  </si>
  <si>
    <t>15.6</t>
  </si>
  <si>
    <t>13.7</t>
  </si>
  <si>
    <t>2.7</t>
  </si>
  <si>
    <t xml:space="preserve">N° </t>
  </si>
  <si>
    <t>2.8</t>
  </si>
  <si>
    <t>Montaje en material rodante</t>
  </si>
  <si>
    <t>IXL - PUESTO DE MANDO LOCAL (CTL)</t>
  </si>
  <si>
    <t>ATS: SUPERVICIÓN DE TRÁFICO CBTC</t>
  </si>
  <si>
    <t>Equipamiento Puesto Central (PCOM)</t>
  </si>
  <si>
    <t xml:space="preserve">Equipamiento CTC (B. Irigoyen y traslado a Congreso de Tucucmán) </t>
  </si>
  <si>
    <t>Sistemas de ayuda a la operación: regulación, robustez, informes</t>
  </si>
  <si>
    <t>10.10</t>
  </si>
  <si>
    <t>12.6</t>
  </si>
  <si>
    <t>12.7</t>
  </si>
  <si>
    <t>Conexionado</t>
  </si>
  <si>
    <t>3.7</t>
  </si>
  <si>
    <t>Soldadura aluminotérmica de juntas existentes</t>
  </si>
  <si>
    <t>Salas técnicas</t>
  </si>
  <si>
    <t>Retiro y traslado de paneles de aislación acústica</t>
  </si>
  <si>
    <t>Cableado en estaciones</t>
  </si>
  <si>
    <t>Cableado en túnel (Linea en Tunel)</t>
  </si>
  <si>
    <t>Km línea</t>
  </si>
  <si>
    <t>N° est</t>
  </si>
  <si>
    <t>N° salas</t>
  </si>
  <si>
    <t>DESMONTAJE DE EQUIPAMIENTO ACTUAL</t>
  </si>
  <si>
    <t>Personal</t>
  </si>
  <si>
    <t>m.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</si>
</sst>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_-[$€-2]* #,##0.00_-;\-[$€-2]* #,##0.00_-;_-[$€-2]* &quot;-&quot;??_-"/>
    <numFmt numFmtId="168" formatCode="0.00000000"/>
    <numFmt numFmtId="169" formatCode="_-* #,##0\ &quot;F&quot;_-;\-* #,##0\ &quot;F&quot;_-;_-* &quot;-&quot;\ &quot;F&quot;_-;_-@_-"/>
    <numFmt numFmtId="170" formatCode="_-* #,##0.00\ &quot;F&quot;_-;\-* #,##0.00\ &quot;F&quot;_-;_-* &quot;-&quot;??\ &quot;F&quot;_-;_-@_-"/>
    <numFmt numFmtId="171" formatCode="&quot;£&quot;#,##0;[Red]\-&quot;£&quot;#,##0"/>
    <numFmt numFmtId="172" formatCode="&quot;£&quot;#,##0.00;[Red]\-&quot;£&quot;#,##0.00"/>
    <numFmt numFmtId="173" formatCode="_-* #,##0\ &quot;DM&quot;_-;\-* #,##0\ &quot;DM&quot;_-;_-* &quot;-&quot;\ &quot;DM&quot;_-;_-@_-"/>
    <numFmt numFmtId="174" formatCode="_-* #,##0.00\ &quot;DM&quot;_-;\-* #,##0.00\ &quot;DM&quot;_-;_-* &quot;-&quot;??\ &quot;DM&quot;_-;_-@_-"/>
    <numFmt numFmtId="175" formatCode="&quot;HMA= &quot;0.00"/>
    <numFmt numFmtId="176" formatCode="&quot;KG  = &quot;0.0\ %"/>
    <numFmt numFmtId="177" formatCode="&quot;TH= &quot;0.00"/>
    <numFmt numFmtId="178" formatCode="0.0000000%"/>
    <numFmt numFmtId="179" formatCode="#,##0.0_);[Red]\(#,##0.0\)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6"/>
      <name val="bodoni"/>
    </font>
    <font>
      <b/>
      <sz val="6"/>
      <color indexed="9"/>
      <name val="bodoni"/>
    </font>
    <font>
      <sz val="10"/>
      <name val="MS Sans Serif"/>
      <family val="2"/>
    </font>
    <font>
      <sz val="8"/>
      <color indexed="12"/>
      <name val="Arial"/>
      <family val="2"/>
    </font>
    <font>
      <sz val="8"/>
      <color indexed="18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name val="FuturaA Bk BT"/>
    </font>
    <font>
      <sz val="8"/>
      <color indexed="10"/>
      <name val="Arial"/>
      <family val="2"/>
    </font>
    <font>
      <b/>
      <i/>
      <sz val="12"/>
      <color indexed="10"/>
      <name val="Times New Roman"/>
      <family val="1"/>
    </font>
    <font>
      <sz val="8"/>
      <color indexed="24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darkGrid"/>
    </fill>
    <fill>
      <patternFill patternType="lightUp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ck">
        <color indexed="2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23"/>
      </top>
      <bottom style="hair">
        <color indexed="22"/>
      </bottom>
      <diagonal/>
    </border>
    <border>
      <left/>
      <right/>
      <top style="hair">
        <color indexed="22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3" fontId="7" fillId="0" borderId="1"/>
    <xf numFmtId="3" fontId="8" fillId="2" borderId="0"/>
    <xf numFmtId="3" fontId="8" fillId="3" borderId="0"/>
    <xf numFmtId="3" fontId="9" fillId="4" borderId="0" applyNumberFormat="0" applyBorder="0">
      <alignment horizontal="center" vertical="center" wrapText="1"/>
    </xf>
    <xf numFmtId="4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5" fontId="8" fillId="0" borderId="0">
      <protection locked="0"/>
    </xf>
    <xf numFmtId="177" fontId="8" fillId="0" borderId="0">
      <protection locked="0"/>
    </xf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2"/>
    <xf numFmtId="0" fontId="1" fillId="0" borderId="0"/>
    <xf numFmtId="167" fontId="1" fillId="0" borderId="0" applyFont="0" applyFill="0" applyBorder="0" applyAlignment="0" applyProtection="0"/>
    <xf numFmtId="2" fontId="11" fillId="0" borderId="0" applyNumberFormat="0">
      <alignment vertical="center"/>
      <protection locked="0"/>
    </xf>
    <xf numFmtId="1" fontId="2" fillId="0" borderId="3" applyNumberFormat="0" applyFont="0" applyFill="0" applyAlignment="0" applyProtection="0">
      <alignment vertical="center"/>
      <protection locked="0"/>
    </xf>
    <xf numFmtId="1" fontId="12" fillId="6" borderId="4" applyProtection="0">
      <alignment horizontal="left" vertical="center"/>
    </xf>
    <xf numFmtId="1" fontId="13" fillId="0" borderId="5">
      <alignment horizontal="right" vertical="center"/>
      <protection locked="0"/>
    </xf>
    <xf numFmtId="0" fontId="14" fillId="0" borderId="2" applyBorder="0">
      <alignment horizontal="center"/>
    </xf>
    <xf numFmtId="0" fontId="15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8" fontId="10" fillId="0" borderId="0" applyFont="0" applyFill="0" applyBorder="0" applyAlignment="0" applyProtection="0"/>
    <xf numFmtId="176" fontId="8" fillId="0" borderId="0" applyFont="0" applyFill="0" applyBorder="0" applyAlignment="0" applyProtection="0"/>
    <xf numFmtId="1" fontId="17" fillId="0" borderId="4">
      <alignment horizontal="left" vertical="center"/>
      <protection locked="0"/>
    </xf>
    <xf numFmtId="0" fontId="1" fillId="0" borderId="0"/>
    <xf numFmtId="2" fontId="2" fillId="0" borderId="0">
      <alignment vertical="center"/>
      <protection locked="0"/>
    </xf>
    <xf numFmtId="175" fontId="8" fillId="0" borderId="0">
      <protection locked="0"/>
    </xf>
    <xf numFmtId="166" fontId="2" fillId="0" borderId="2" applyFill="0" applyBorder="0" applyAlignment="0" applyProtection="0"/>
    <xf numFmtId="175" fontId="8" fillId="0" borderId="0">
      <protection locked="0"/>
    </xf>
    <xf numFmtId="175" fontId="8" fillId="0" borderId="0">
      <protection locked="0"/>
    </xf>
    <xf numFmtId="0" fontId="10" fillId="0" borderId="6"/>
    <xf numFmtId="0" fontId="18" fillId="5" borderId="7">
      <alignment horizontal="center"/>
    </xf>
    <xf numFmtId="1" fontId="19" fillId="0" borderId="8">
      <alignment horizontal="right" vertical="center"/>
      <protection locked="0"/>
    </xf>
    <xf numFmtId="0" fontId="1" fillId="0" borderId="0"/>
    <xf numFmtId="2" fontId="20" fillId="0" borderId="4">
      <alignment vertical="center"/>
      <protection locked="0"/>
    </xf>
    <xf numFmtId="166" fontId="2" fillId="0" borderId="9" applyNumberFormat="0"/>
    <xf numFmtId="166" fontId="2" fillId="0" borderId="10"/>
    <xf numFmtId="175" fontId="8" fillId="0" borderId="0">
      <protection locked="0"/>
    </xf>
    <xf numFmtId="175" fontId="8" fillId="0" borderId="0">
      <protection locked="0"/>
    </xf>
    <xf numFmtId="175" fontId="8" fillId="0" borderId="11">
      <protection locked="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58">
    <xf numFmtId="0" fontId="0" fillId="0" borderId="0" xfId="0"/>
    <xf numFmtId="0" fontId="2" fillId="0" borderId="12" xfId="0" applyFont="1" applyBorder="1"/>
    <xf numFmtId="0" fontId="0" fillId="0" borderId="0" xfId="0" applyAlignment="1">
      <alignment horizontal="center"/>
    </xf>
    <xf numFmtId="166" fontId="0" fillId="0" borderId="0" xfId="0" applyNumberFormat="1"/>
    <xf numFmtId="0" fontId="5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5" xfId="0" applyFont="1" applyBorder="1"/>
    <xf numFmtId="0" fontId="2" fillId="7" borderId="15" xfId="0" applyFont="1" applyFill="1" applyBorder="1"/>
    <xf numFmtId="0" fontId="2" fillId="7" borderId="18" xfId="0" applyFont="1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19" xfId="0" applyNumberFormat="1" applyFont="1" applyBorder="1"/>
    <xf numFmtId="3" fontId="2" fillId="0" borderId="12" xfId="0" applyNumberFormat="1" applyFont="1" applyBorder="1"/>
    <xf numFmtId="3" fontId="2" fillId="7" borderId="19" xfId="0" applyNumberFormat="1" applyFont="1" applyFill="1" applyBorder="1"/>
    <xf numFmtId="3" fontId="2" fillId="7" borderId="21" xfId="0" applyNumberFormat="1" applyFont="1" applyFill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7" borderId="22" xfId="0" applyNumberFormat="1" applyFont="1" applyFill="1" applyBorder="1"/>
    <xf numFmtId="3" fontId="2" fillId="7" borderId="25" xfId="0" applyNumberFormat="1" applyFont="1" applyFill="1" applyBorder="1"/>
    <xf numFmtId="3" fontId="2" fillId="0" borderId="26" xfId="0" applyNumberFormat="1" applyFont="1" applyBorder="1"/>
    <xf numFmtId="3" fontId="2" fillId="0" borderId="21" xfId="0" applyNumberFormat="1" applyFont="1" applyBorder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top"/>
    </xf>
    <xf numFmtId="0" fontId="2" fillId="0" borderId="27" xfId="0" applyFont="1" applyBorder="1"/>
    <xf numFmtId="0" fontId="2" fillId="0" borderId="28" xfId="0" applyFont="1" applyBorder="1"/>
    <xf numFmtId="0" fontId="2" fillId="0" borderId="26" xfId="0" applyFont="1" applyBorder="1"/>
    <xf numFmtId="0" fontId="2" fillId="0" borderId="13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top"/>
    </xf>
    <xf numFmtId="3" fontId="2" fillId="0" borderId="15" xfId="0" applyNumberFormat="1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3" fontId="2" fillId="0" borderId="31" xfId="0" applyNumberFormat="1" applyFont="1" applyBorder="1"/>
    <xf numFmtId="3" fontId="0" fillId="0" borderId="0" xfId="0" applyNumberFormat="1"/>
    <xf numFmtId="4" fontId="0" fillId="0" borderId="0" xfId="0" applyNumberFormat="1" applyAlignment="1">
      <alignment horizontal="center"/>
    </xf>
    <xf numFmtId="43" fontId="4" fillId="0" borderId="0" xfId="0" applyNumberFormat="1" applyFont="1" applyAlignment="1">
      <alignment horizontal="center"/>
    </xf>
    <xf numFmtId="4" fontId="2" fillId="0" borderId="19" xfId="0" applyNumberFormat="1" applyFont="1" applyBorder="1"/>
    <xf numFmtId="4" fontId="2" fillId="0" borderId="21" xfId="0" applyNumberFormat="1" applyFont="1" applyBorder="1"/>
    <xf numFmtId="4" fontId="3" fillId="3" borderId="32" xfId="0" applyNumberFormat="1" applyFont="1" applyFill="1" applyBorder="1" applyAlignment="1"/>
    <xf numFmtId="4" fontId="2" fillId="3" borderId="33" xfId="0" applyNumberFormat="1" applyFont="1" applyFill="1" applyBorder="1"/>
    <xf numFmtId="3" fontId="6" fillId="0" borderId="23" xfId="0" applyNumberFormat="1" applyFont="1" applyBorder="1" applyAlignment="1">
      <alignment horizontal="center"/>
    </xf>
    <xf numFmtId="4" fontId="2" fillId="0" borderId="22" xfId="0" applyNumberFormat="1" applyFont="1" applyBorder="1"/>
    <xf numFmtId="4" fontId="2" fillId="0" borderId="25" xfId="0" applyNumberFormat="1" applyFont="1" applyBorder="1"/>
    <xf numFmtId="3" fontId="2" fillId="0" borderId="32" xfId="0" applyNumberFormat="1" applyFont="1" applyBorder="1" applyAlignment="1">
      <alignment vertical="center"/>
    </xf>
    <xf numFmtId="3" fontId="21" fillId="3" borderId="3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34" xfId="0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3" fontId="2" fillId="3" borderId="33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3" fontId="2" fillId="8" borderId="19" xfId="0" applyNumberFormat="1" applyFont="1" applyFill="1" applyBorder="1" applyAlignment="1">
      <alignment vertical="center"/>
    </xf>
    <xf numFmtId="3" fontId="2" fillId="8" borderId="21" xfId="0" applyNumberFormat="1" applyFont="1" applyFill="1" applyBorder="1" applyAlignment="1">
      <alignment vertical="center"/>
    </xf>
    <xf numFmtId="3" fontId="2" fillId="8" borderId="22" xfId="0" applyNumberFormat="1" applyFont="1" applyFill="1" applyBorder="1" applyAlignment="1">
      <alignment vertical="center"/>
    </xf>
    <xf numFmtId="3" fontId="2" fillId="8" borderId="25" xfId="0" applyNumberFormat="1" applyFont="1" applyFill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2" fillId="0" borderId="25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3" fontId="21" fillId="0" borderId="3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3" fontId="2" fillId="0" borderId="55" xfId="0" applyNumberFormat="1" applyFont="1" applyFill="1" applyBorder="1" applyAlignment="1">
      <alignment vertical="center"/>
    </xf>
    <xf numFmtId="3" fontId="2" fillId="0" borderId="37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3" fontId="2" fillId="8" borderId="32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3" fontId="6" fillId="0" borderId="22" xfId="0" applyNumberFormat="1" applyFont="1" applyBorder="1" applyAlignment="1">
      <alignment horizontal="center" vertical="center"/>
    </xf>
    <xf numFmtId="3" fontId="2" fillId="0" borderId="16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3" fontId="21" fillId="0" borderId="21" xfId="0" applyNumberFormat="1" applyFont="1" applyFill="1" applyBorder="1" applyAlignment="1">
      <alignment horizontal="center" vertical="center"/>
    </xf>
    <xf numFmtId="3" fontId="0" fillId="0" borderId="23" xfId="0" applyNumberForma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3" fontId="2" fillId="3" borderId="53" xfId="0" applyNumberFormat="1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3" fontId="21" fillId="0" borderId="12" xfId="0" applyNumberFormat="1" applyFont="1" applyFill="1" applyBorder="1" applyAlignment="1">
      <alignment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" fontId="2" fillId="0" borderId="59" xfId="0" applyNumberFormat="1" applyFont="1" applyFill="1" applyBorder="1" applyAlignment="1">
      <alignment vertical="center"/>
    </xf>
    <xf numFmtId="3" fontId="2" fillId="0" borderId="60" xfId="0" applyNumberFormat="1" applyFont="1" applyFill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3" fontId="2" fillId="0" borderId="61" xfId="0" applyNumberFormat="1" applyFont="1" applyFill="1" applyBorder="1" applyAlignment="1">
      <alignment vertical="center"/>
    </xf>
    <xf numFmtId="3" fontId="2" fillId="8" borderId="59" xfId="0" applyNumberFormat="1" applyFont="1" applyFill="1" applyBorder="1" applyAlignment="1">
      <alignment vertical="center"/>
    </xf>
    <xf numFmtId="3" fontId="2" fillId="8" borderId="60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vertical="center"/>
    </xf>
    <xf numFmtId="3" fontId="2" fillId="0" borderId="62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3" fontId="0" fillId="0" borderId="61" xfId="0" applyNumberFormat="1" applyBorder="1" applyAlignment="1">
      <alignment vertical="center"/>
    </xf>
    <xf numFmtId="3" fontId="0" fillId="0" borderId="59" xfId="0" applyNumberFormat="1" applyBorder="1" applyAlignment="1">
      <alignment vertical="center"/>
    </xf>
    <xf numFmtId="3" fontId="0" fillId="0" borderId="60" xfId="0" applyNumberForma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0" fontId="0" fillId="0" borderId="59" xfId="0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3" fontId="0" fillId="0" borderId="59" xfId="0" applyNumberFormat="1" applyFill="1" applyBorder="1" applyAlignment="1">
      <alignment vertical="center"/>
    </xf>
    <xf numFmtId="3" fontId="0" fillId="0" borderId="60" xfId="0" applyNumberFormat="1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3" fontId="3" fillId="0" borderId="21" xfId="0" applyNumberFormat="1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3" fontId="2" fillId="8" borderId="24" xfId="0" applyNumberFormat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2" fillId="3" borderId="36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1" fillId="0" borderId="5" xfId="0" applyNumberFormat="1" applyFont="1" applyFill="1" applyBorder="1" applyAlignment="1">
      <alignment horizontal="center" vertical="center"/>
    </xf>
    <xf numFmtId="3" fontId="21" fillId="0" borderId="49" xfId="0" applyNumberFormat="1" applyFont="1" applyFill="1" applyBorder="1" applyAlignment="1">
      <alignment horizontal="center" vertical="center"/>
    </xf>
    <xf numFmtId="3" fontId="0" fillId="0" borderId="48" xfId="0" applyNumberFormat="1" applyBorder="1" applyAlignment="1">
      <alignment vertical="center"/>
    </xf>
    <xf numFmtId="3" fontId="2" fillId="0" borderId="43" xfId="0" applyNumberFormat="1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2" fillId="8" borderId="4" xfId="0" applyNumberFormat="1" applyFont="1" applyFill="1" applyBorder="1" applyAlignment="1">
      <alignment vertical="center"/>
    </xf>
    <xf numFmtId="3" fontId="2" fillId="8" borderId="1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3" fontId="2" fillId="8" borderId="13" xfId="0" applyNumberFormat="1" applyFont="1" applyFill="1" applyBorder="1" applyAlignment="1">
      <alignment vertical="center"/>
    </xf>
    <xf numFmtId="0" fontId="5" fillId="0" borderId="34" xfId="0" quotePrefix="1" applyFont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vertical="center"/>
    </xf>
    <xf numFmtId="0" fontId="2" fillId="9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1" fillId="0" borderId="48" xfId="0" applyFont="1" applyBorder="1" applyAlignment="1">
      <alignment horizontal="right" vertical="center"/>
    </xf>
    <xf numFmtId="0" fontId="21" fillId="0" borderId="38" xfId="0" applyFont="1" applyBorder="1" applyAlignment="1">
      <alignment horizontal="right" vertical="center"/>
    </xf>
    <xf numFmtId="0" fontId="21" fillId="0" borderId="50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right" vertical="center"/>
    </xf>
    <xf numFmtId="0" fontId="21" fillId="0" borderId="51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right"/>
    </xf>
    <xf numFmtId="0" fontId="3" fillId="0" borderId="51" xfId="0" quotePrefix="1" applyFont="1" applyBorder="1" applyAlignment="1">
      <alignment horizontal="right"/>
    </xf>
    <xf numFmtId="0" fontId="3" fillId="0" borderId="50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52" xfId="0" quotePrefix="1" applyFont="1" applyBorder="1" applyAlignment="1">
      <alignment horizontal="center"/>
    </xf>
    <xf numFmtId="0" fontId="3" fillId="0" borderId="50" xfId="0" quotePrefix="1" applyFont="1" applyBorder="1" applyAlignment="1">
      <alignment horizontal="right"/>
    </xf>
    <xf numFmtId="0" fontId="3" fillId="0" borderId="52" xfId="0" quotePrefix="1" applyFont="1" applyBorder="1" applyAlignment="1">
      <alignment horizontal="right"/>
    </xf>
    <xf numFmtId="0" fontId="5" fillId="0" borderId="34" xfId="0" quotePrefix="1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</cellXfs>
  <cellStyles count="46">
    <cellStyle name="BOQ" xfId="1"/>
    <cellStyle name="BOQ1" xfId="2"/>
    <cellStyle name="BOQ2" xfId="3"/>
    <cellStyle name="BOQ3" xfId="4"/>
    <cellStyle name="Comma_ADTATS3" xfId="5"/>
    <cellStyle name="Currency [0]_ADTATS3" xfId="6"/>
    <cellStyle name="Currency_ADTATS3" xfId="7"/>
    <cellStyle name="Data" xfId="8"/>
    <cellStyle name="Date" xfId="9"/>
    <cellStyle name="Dezimal [0]_Appendix 11" xfId="10"/>
    <cellStyle name="Dezimal_Appendix 11" xfId="11"/>
    <cellStyle name="equipement" xfId="12"/>
    <cellStyle name="Estilo 1" xfId="13"/>
    <cellStyle name="Euro" xfId="14"/>
    <cellStyle name="Fab" xfId="15"/>
    <cellStyle name="FinTab" xfId="16"/>
    <cellStyle name="Futur" xfId="17"/>
    <cellStyle name="Grand_Total" xfId="18"/>
    <cellStyle name="I/O" xfId="19"/>
    <cellStyle name="Indefinido" xfId="20"/>
    <cellStyle name="Milliers [0]_Feuil1" xfId="21"/>
    <cellStyle name="Milliers_Feuil1" xfId="22"/>
    <cellStyle name="Monétaire [0]_~0035757" xfId="23"/>
    <cellStyle name="Monétaire_~0035757" xfId="24"/>
    <cellStyle name="NonDef" xfId="25"/>
    <cellStyle name="Normal" xfId="0" builtinId="0"/>
    <cellStyle name="Normalny_CF_PAS1" xfId="26"/>
    <cellStyle name="Numer_2" xfId="27"/>
    <cellStyle name="Percentual" xfId="28"/>
    <cellStyle name="police_géné" xfId="29"/>
    <cellStyle name="Ponto" xfId="30"/>
    <cellStyle name="Separador de m" xfId="31"/>
    <cellStyle name="SHItems" xfId="32"/>
    <cellStyle name="SHQuadro" xfId="33"/>
    <cellStyle name="Sous_tot" xfId="34"/>
    <cellStyle name="Standard_Appendix 11" xfId="35"/>
    <cellStyle name="TBD" xfId="36"/>
    <cellStyle name="ticc" xfId="37"/>
    <cellStyle name="titre" xfId="38"/>
    <cellStyle name="Titulo1" xfId="39"/>
    <cellStyle name="Titulo2" xfId="40"/>
    <cellStyle name="Total" xfId="41" builtinId="25" customBuiltin="1"/>
    <cellStyle name="Valuta [0]_Aanbieding 2ste off, 24 jan 2000" xfId="42"/>
    <cellStyle name="Valuta_Aanbieding 2ste off, 24 jan 2000" xfId="43"/>
    <cellStyle name="Währung [0]_Appendix 11" xfId="44"/>
    <cellStyle name="Währung_Appendix 11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opLeftCell="A4" zoomScale="145" zoomScaleNormal="145" workbookViewId="0">
      <selection activeCell="D12" sqref="D12"/>
    </sheetView>
  </sheetViews>
  <sheetFormatPr baseColWidth="10" defaultColWidth="11.5546875" defaultRowHeight="13.2"/>
  <cols>
    <col min="1" max="1" width="2.33203125" style="64" customWidth="1"/>
    <col min="2" max="2" width="6.33203125" style="64" customWidth="1"/>
    <col min="3" max="3" width="65.33203125" style="64" bestFit="1" customWidth="1"/>
    <col min="4" max="4" width="20.6640625" style="95" customWidth="1"/>
    <col min="5" max="6" width="20.6640625" style="64" customWidth="1"/>
    <col min="7" max="16384" width="11.5546875" style="64"/>
  </cols>
  <sheetData>
    <row r="1" spans="2:7" ht="24" customHeight="1">
      <c r="B1" s="60" t="s">
        <v>131</v>
      </c>
      <c r="C1" s="61"/>
      <c r="D1" s="63"/>
    </row>
    <row r="2" spans="2:7" ht="10.95" customHeight="1">
      <c r="B2" s="60"/>
      <c r="C2" s="61"/>
      <c r="D2" s="63"/>
    </row>
    <row r="3" spans="2:7" ht="30.75" customHeight="1">
      <c r="B3" s="110" t="s">
        <v>145</v>
      </c>
      <c r="C3" s="61"/>
      <c r="D3" s="63"/>
    </row>
    <row r="4" spans="2:7" ht="10.199999999999999" customHeight="1" thickBot="1">
      <c r="B4" s="210"/>
      <c r="C4" s="65"/>
      <c r="D4" s="66"/>
    </row>
    <row r="5" spans="2:7" ht="19.95" customHeight="1" thickBot="1">
      <c r="B5" s="195" t="s">
        <v>81</v>
      </c>
      <c r="C5" s="196" t="s">
        <v>82</v>
      </c>
      <c r="D5" s="197" t="s">
        <v>132</v>
      </c>
      <c r="E5" s="198" t="s">
        <v>134</v>
      </c>
      <c r="F5" s="198" t="s">
        <v>133</v>
      </c>
      <c r="G5" s="102"/>
    </row>
    <row r="6" spans="2:7" ht="19.95" customHeight="1">
      <c r="B6" s="34">
        <v>1</v>
      </c>
      <c r="C6" s="193" t="str">
        <f>+'Planilla Cotización'!C7:E7</f>
        <v>PROYECTO Y DISEÑO</v>
      </c>
      <c r="D6" s="194">
        <f>+'Planilla Cotización'!G7</f>
        <v>0</v>
      </c>
      <c r="E6" s="104">
        <f>+'Planilla Cotización'!I7</f>
        <v>0</v>
      </c>
      <c r="F6" s="104">
        <f>+'Planilla Cotización'!K7</f>
        <v>0</v>
      </c>
    </row>
    <row r="7" spans="2:7" ht="19.95" customHeight="1">
      <c r="B7" s="188">
        <v>2</v>
      </c>
      <c r="C7" s="189" t="str">
        <f>+'Planilla Cotización'!C10:E10</f>
        <v>DETECCION PRIMARIA DE UBICACIÓN, VELOCIDAD Y SENTIDO DEL TREN</v>
      </c>
      <c r="D7" s="187">
        <f>+'Planilla Cotización'!G10</f>
        <v>0</v>
      </c>
      <c r="E7" s="103">
        <f>+'Planilla Cotización'!I10</f>
        <v>0</v>
      </c>
      <c r="F7" s="103">
        <f>+'Planilla Cotización'!K10</f>
        <v>0</v>
      </c>
    </row>
    <row r="8" spans="2:7" ht="19.95" customHeight="1">
      <c r="B8" s="188">
        <v>3</v>
      </c>
      <c r="C8" s="189" t="str">
        <f>+'Planilla Cotización'!C19:E19</f>
        <v>DETECCION SECUNDARIA</v>
      </c>
      <c r="D8" s="187">
        <f>+'Planilla Cotización'!G19</f>
        <v>0</v>
      </c>
      <c r="E8" s="103">
        <f>+'Planilla Cotización'!I19</f>
        <v>0</v>
      </c>
      <c r="F8" s="103">
        <f>+'Planilla Cotización'!K19</f>
        <v>0</v>
      </c>
    </row>
    <row r="9" spans="2:7" ht="19.95" customHeight="1">
      <c r="B9" s="188">
        <v>4</v>
      </c>
      <c r="C9" s="189" t="str">
        <f>+'Planilla Cotización'!C27:E27</f>
        <v>SEÑALES</v>
      </c>
      <c r="D9" s="187">
        <f>+'Planilla Cotización'!G27</f>
        <v>0</v>
      </c>
      <c r="E9" s="103">
        <f>+'Planilla Cotización'!I27</f>
        <v>0</v>
      </c>
      <c r="F9" s="103">
        <f>+'Planilla Cotización'!K27</f>
        <v>0</v>
      </c>
    </row>
    <row r="10" spans="2:7" ht="19.95" customHeight="1">
      <c r="B10" s="188">
        <v>5</v>
      </c>
      <c r="C10" s="189" t="str">
        <f>+'Planilla Cotización'!C34:E34</f>
        <v>ACCIONAMIENTOS DE CAMBIOS</v>
      </c>
      <c r="D10" s="187">
        <f>+'Planilla Cotización'!G34</f>
        <v>0</v>
      </c>
      <c r="E10" s="103">
        <f>+'Planilla Cotización'!I34</f>
        <v>0</v>
      </c>
      <c r="F10" s="103">
        <f>+'Planilla Cotización'!K34</f>
        <v>0</v>
      </c>
    </row>
    <row r="11" spans="2:7" ht="19.95" customHeight="1">
      <c r="B11" s="188">
        <v>6</v>
      </c>
      <c r="C11" s="189" t="str">
        <f>+'Planilla Cotización'!C41:E41</f>
        <v>ATP: PROTECCCIÓN AUTOMÁTICA DE TREN CBTC</v>
      </c>
      <c r="D11" s="187">
        <f>+'Planilla Cotización'!G41</f>
        <v>0</v>
      </c>
      <c r="E11" s="103">
        <f>+'Planilla Cotización'!I41</f>
        <v>0</v>
      </c>
      <c r="F11" s="103">
        <f>+'Planilla Cotización'!K41</f>
        <v>0</v>
      </c>
    </row>
    <row r="12" spans="2:7" ht="19.95" customHeight="1">
      <c r="B12" s="188">
        <v>7</v>
      </c>
      <c r="C12" s="189" t="str">
        <f>+'Planilla Cotización'!C50:E50</f>
        <v>ATO: OPERACIÓN AUTOMÁTICA DE TREN CBTC</v>
      </c>
      <c r="D12" s="187">
        <f>+'Planilla Cotización'!G50</f>
        <v>0</v>
      </c>
      <c r="E12" s="103">
        <f>+'Planilla Cotización'!I50</f>
        <v>0</v>
      </c>
      <c r="F12" s="103">
        <f>+'Planilla Cotización'!K50</f>
        <v>0</v>
      </c>
    </row>
    <row r="13" spans="2:7" ht="19.95" customHeight="1">
      <c r="B13" s="188">
        <v>8</v>
      </c>
      <c r="C13" s="189" t="str">
        <f>+'Planilla Cotización'!C57:E57</f>
        <v>DESMONTAJE DE EQUIPAMIENTO ACTUAL</v>
      </c>
      <c r="D13" s="187">
        <f>+'Planilla Cotización'!G57</f>
        <v>0</v>
      </c>
      <c r="E13" s="103">
        <f>+'Planilla Cotización'!I57</f>
        <v>0</v>
      </c>
      <c r="F13" s="103">
        <f>+'Planilla Cotización'!K57</f>
        <v>0</v>
      </c>
    </row>
    <row r="14" spans="2:7" ht="19.95" customHeight="1">
      <c r="B14" s="188">
        <v>9</v>
      </c>
      <c r="C14" s="189" t="str">
        <f>+'Planilla Cotización'!C61:E61</f>
        <v>IXL - PUESTO DE MANDO LOCAL (CTL)</v>
      </c>
      <c r="D14" s="187">
        <f>+'Planilla Cotización'!G61</f>
        <v>0</v>
      </c>
      <c r="E14" s="103">
        <f>+'Planilla Cotización'!I61</f>
        <v>0</v>
      </c>
      <c r="F14" s="103">
        <f>+'Planilla Cotización'!K61</f>
        <v>0</v>
      </c>
    </row>
    <row r="15" spans="2:7" ht="19.95" customHeight="1">
      <c r="B15" s="188">
        <v>10</v>
      </c>
      <c r="C15" s="189" t="str">
        <f>+'Planilla Cotización'!C69:E69</f>
        <v>ATS: SUPERVICIÓN DE TRÁFICO CBTC</v>
      </c>
      <c r="D15" s="187">
        <f>+'Planilla Cotización'!G69</f>
        <v>0</v>
      </c>
      <c r="E15" s="103">
        <f>+'Planilla Cotización'!I69</f>
        <v>0</v>
      </c>
      <c r="F15" s="103">
        <f>+'Planilla Cotización'!K69</f>
        <v>0</v>
      </c>
    </row>
    <row r="16" spans="2:7" ht="19.95" customHeight="1">
      <c r="B16" s="188">
        <v>11</v>
      </c>
      <c r="C16" s="189" t="str">
        <f>+'Planilla Cotización'!C80:E80</f>
        <v>CABLES Y CANALIZACIONES DE SEÑALAMIENTO</v>
      </c>
      <c r="D16" s="187">
        <f>+'Planilla Cotización'!G80</f>
        <v>0</v>
      </c>
      <c r="E16" s="103">
        <f>+'Planilla Cotización'!I80</f>
        <v>0</v>
      </c>
      <c r="F16" s="103">
        <f>+'Planilla Cotización'!K80</f>
        <v>0</v>
      </c>
    </row>
    <row r="17" spans="2:6" ht="19.95" customHeight="1">
      <c r="B17" s="188">
        <v>12</v>
      </c>
      <c r="C17" s="189" t="str">
        <f>+'Planilla Cotización'!C89:E89</f>
        <v>CABLES Y CANALIZACIONES DE FIBRA ÓPTICA</v>
      </c>
      <c r="D17" s="187">
        <f>+'Planilla Cotización'!G89</f>
        <v>0</v>
      </c>
      <c r="E17" s="103">
        <f>+'Planilla Cotización'!I89</f>
        <v>0</v>
      </c>
      <c r="F17" s="103">
        <f>+'Planilla Cotización'!K89</f>
        <v>0</v>
      </c>
    </row>
    <row r="18" spans="2:6" ht="19.95" customHeight="1">
      <c r="B18" s="188">
        <v>13</v>
      </c>
      <c r="C18" s="189" t="str">
        <f>+'Planilla Cotización'!C97:E97</f>
        <v>SUMINISTRO DE ENERGÍA</v>
      </c>
      <c r="D18" s="187">
        <f>+'Planilla Cotización'!G97</f>
        <v>0</v>
      </c>
      <c r="E18" s="103">
        <f>+'Planilla Cotización'!I97</f>
        <v>0</v>
      </c>
      <c r="F18" s="103">
        <f>+'Planilla Cotización'!K97</f>
        <v>0</v>
      </c>
    </row>
    <row r="19" spans="2:6" ht="19.95" customHeight="1">
      <c r="B19" s="188">
        <v>14</v>
      </c>
      <c r="C19" s="189" t="str">
        <f>+'Planilla Cotización'!C105:E105</f>
        <v>SISTEMA DE PUERTAS DE ANDEN</v>
      </c>
      <c r="D19" s="187">
        <f>+'Planilla Cotización'!G105</f>
        <v>0</v>
      </c>
      <c r="E19" s="103">
        <f>+'Planilla Cotización'!I105</f>
        <v>0</v>
      </c>
      <c r="F19" s="103">
        <f>+'Planilla Cotización'!K105</f>
        <v>0</v>
      </c>
    </row>
    <row r="20" spans="2:6" ht="19.95" customHeight="1">
      <c r="B20" s="188">
        <v>15</v>
      </c>
      <c r="C20" s="189" t="str">
        <f>+'Planilla Cotización'!C120:E120</f>
        <v>SISTEMA DE DETECCION DE PELIGRO EN ANDEN</v>
      </c>
      <c r="D20" s="187">
        <f>+'Planilla Cotización'!G120</f>
        <v>0</v>
      </c>
      <c r="E20" s="103">
        <f>+'Planilla Cotización'!I120</f>
        <v>0</v>
      </c>
      <c r="F20" s="103">
        <f>+'Planilla Cotización'!K120</f>
        <v>0</v>
      </c>
    </row>
    <row r="21" spans="2:6" ht="19.95" customHeight="1">
      <c r="B21" s="188">
        <v>16</v>
      </c>
      <c r="C21" s="189" t="str">
        <f>+'Planilla Cotización'!C127:E127</f>
        <v>INTERFASES CON ADV PARA MIGRACIÓN</v>
      </c>
      <c r="D21" s="187">
        <f>+'Planilla Cotización'!G127</f>
        <v>0</v>
      </c>
      <c r="E21" s="103">
        <f>+'Planilla Cotización'!I127</f>
        <v>0</v>
      </c>
      <c r="F21" s="103">
        <f>+'Planilla Cotización'!K127</f>
        <v>0</v>
      </c>
    </row>
    <row r="22" spans="2:6" ht="19.95" customHeight="1">
      <c r="B22" s="188">
        <v>17</v>
      </c>
      <c r="C22" s="189" t="str">
        <f>+'Planilla Cotización'!C134:E134</f>
        <v>GTFS Y SISTEMA DE INFORMACION AL PASAJERO</v>
      </c>
      <c r="D22" s="187">
        <f>+'Planilla Cotización'!G134</f>
        <v>0</v>
      </c>
      <c r="E22" s="103">
        <f>+'Planilla Cotización'!I134</f>
        <v>0</v>
      </c>
      <c r="F22" s="103">
        <f>+'Planilla Cotización'!K134</f>
        <v>0</v>
      </c>
    </row>
    <row r="23" spans="2:6" ht="19.95" customHeight="1">
      <c r="B23" s="188">
        <v>18</v>
      </c>
      <c r="C23" s="189" t="str">
        <f>+'Planilla Cotización'!C145:E145</f>
        <v>PRESTACIONES COMPLEMENTARIAS</v>
      </c>
      <c r="D23" s="187">
        <f>+'Planilla Cotización'!G145</f>
        <v>0</v>
      </c>
      <c r="E23" s="103">
        <f>+'Planilla Cotización'!I145</f>
        <v>0</v>
      </c>
      <c r="F23" s="103">
        <f>+'Planilla Cotización'!K145</f>
        <v>0</v>
      </c>
    </row>
    <row r="24" spans="2:6" ht="19.95" customHeight="1" thickBot="1">
      <c r="B24" s="190">
        <v>19</v>
      </c>
      <c r="C24" s="191" t="str">
        <f>+'Planilla Cotización'!C152:E152</f>
        <v>MANTENIMIENTO</v>
      </c>
      <c r="D24" s="186">
        <f>+'Planilla Cotización'!G152</f>
        <v>0</v>
      </c>
      <c r="E24" s="192">
        <f>+'Planilla Cotización'!I152</f>
        <v>0</v>
      </c>
      <c r="F24" s="192">
        <f>+'Planilla Cotización'!K152</f>
        <v>0</v>
      </c>
    </row>
    <row r="25" spans="2:6" ht="30" customHeight="1" thickBot="1">
      <c r="B25" s="223" t="s">
        <v>96</v>
      </c>
      <c r="C25" s="224"/>
      <c r="D25" s="101">
        <f>+D6+D7+D8+D9+D10+D11+D12+D13+D14+D15+D16+D17+D18+D19+D20+D21+D22+D23+D24</f>
        <v>0</v>
      </c>
      <c r="E25" s="101">
        <f>+E6+E7+E8+E9+E10+E11+E12+E13+E14+E15+E16+E17+E18+E19+E20+E21+E22+E23+E24</f>
        <v>0</v>
      </c>
      <c r="F25" s="101">
        <f>+F6+F7+F8+F9+F10+F11+F12+F13+F14+F15+F16+F17+F18+F19+F20+F21+F22+F23+F24</f>
        <v>0</v>
      </c>
    </row>
    <row r="26" spans="2:6">
      <c r="B26" s="91"/>
      <c r="C26" s="91"/>
      <c r="D26" s="92"/>
    </row>
    <row r="27" spans="2:6">
      <c r="B27" s="93"/>
      <c r="C27" s="91"/>
      <c r="D27" s="92"/>
    </row>
    <row r="29" spans="2:6" ht="29.25" customHeight="1">
      <c r="D29" s="100"/>
      <c r="E29" s="97"/>
    </row>
  </sheetData>
  <mergeCells count="1">
    <mergeCell ref="B25:C25"/>
  </mergeCells>
  <pageMargins left="0.7" right="0.7" top="0.75" bottom="0.75" header="0.3" footer="0.3"/>
  <pageSetup paperSize="9" scale="70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B1:M160"/>
  <sheetViews>
    <sheetView tabSelected="1" view="pageBreakPreview" zoomScaleSheetLayoutView="100" workbookViewId="0">
      <pane ySplit="6" topLeftCell="A100" activePane="bottomLeft" state="frozen"/>
      <selection pane="bottomLeft" activeCell="C119" sqref="C119"/>
    </sheetView>
  </sheetViews>
  <sheetFormatPr baseColWidth="10" defaultColWidth="11.5546875" defaultRowHeight="13.2"/>
  <cols>
    <col min="1" max="1" width="2.33203125" style="64" customWidth="1"/>
    <col min="2" max="2" width="6.33203125" style="64" customWidth="1"/>
    <col min="3" max="3" width="52.33203125" style="64" customWidth="1"/>
    <col min="4" max="4" width="9.109375" style="94" customWidth="1"/>
    <col min="5" max="5" width="12.5546875" style="94" customWidth="1"/>
    <col min="6" max="7" width="13.6640625" style="95" customWidth="1"/>
    <col min="8" max="11" width="13.6640625" style="64" customWidth="1"/>
    <col min="12" max="16384" width="11.5546875" style="64"/>
  </cols>
  <sheetData>
    <row r="1" spans="2:13" ht="24" customHeight="1">
      <c r="B1" s="60" t="s">
        <v>131</v>
      </c>
      <c r="C1" s="61"/>
      <c r="D1" s="62"/>
      <c r="E1" s="62"/>
      <c r="F1" s="63"/>
      <c r="G1" s="63"/>
    </row>
    <row r="2" spans="2:13" ht="10.199999999999999" customHeight="1">
      <c r="B2" s="60"/>
      <c r="C2" s="61"/>
      <c r="D2" s="62"/>
      <c r="E2" s="62"/>
      <c r="F2" s="63"/>
      <c r="G2" s="63"/>
    </row>
    <row r="3" spans="2:13" ht="30.75" customHeight="1">
      <c r="B3" s="110" t="s">
        <v>146</v>
      </c>
      <c r="C3" s="61"/>
      <c r="D3" s="62"/>
      <c r="E3" s="62"/>
      <c r="F3" s="63"/>
      <c r="G3" s="63"/>
    </row>
    <row r="4" spans="2:13" ht="10.199999999999999" customHeight="1" thickBot="1">
      <c r="B4" s="110"/>
      <c r="C4" s="61"/>
      <c r="D4" s="62"/>
      <c r="E4" s="62"/>
      <c r="F4" s="63"/>
      <c r="G4" s="63"/>
    </row>
    <row r="5" spans="2:13" ht="16.5" customHeight="1">
      <c r="B5" s="231" t="s">
        <v>81</v>
      </c>
      <c r="C5" s="233" t="s">
        <v>82</v>
      </c>
      <c r="D5" s="231" t="s">
        <v>83</v>
      </c>
      <c r="E5" s="235" t="s">
        <v>84</v>
      </c>
      <c r="F5" s="237" t="s">
        <v>196</v>
      </c>
      <c r="G5" s="238"/>
      <c r="H5" s="237" t="s">
        <v>197</v>
      </c>
      <c r="I5" s="239"/>
      <c r="J5" s="237" t="s">
        <v>133</v>
      </c>
      <c r="K5" s="239"/>
      <c r="L5" s="111"/>
      <c r="M5" s="111"/>
    </row>
    <row r="6" spans="2:13" ht="14.25" customHeight="1" thickBot="1">
      <c r="B6" s="232"/>
      <c r="C6" s="234"/>
      <c r="D6" s="232" t="s">
        <v>87</v>
      </c>
      <c r="E6" s="236" t="s">
        <v>88</v>
      </c>
      <c r="F6" s="112" t="s">
        <v>89</v>
      </c>
      <c r="G6" s="67" t="s">
        <v>79</v>
      </c>
      <c r="H6" s="112" t="s">
        <v>89</v>
      </c>
      <c r="I6" s="68" t="s">
        <v>79</v>
      </c>
      <c r="J6" s="112" t="s">
        <v>89</v>
      </c>
      <c r="K6" s="68" t="s">
        <v>79</v>
      </c>
      <c r="L6" s="111"/>
      <c r="M6" s="111"/>
    </row>
    <row r="7" spans="2:13" ht="13.95" customHeight="1">
      <c r="B7" s="42">
        <v>1</v>
      </c>
      <c r="C7" s="228" t="s">
        <v>14</v>
      </c>
      <c r="D7" s="229"/>
      <c r="E7" s="230"/>
      <c r="F7" s="86"/>
      <c r="G7" s="80">
        <f>SUM(G8:G9)</f>
        <v>0</v>
      </c>
      <c r="H7" s="134"/>
      <c r="I7" s="80">
        <f>SUM(I8:I9)</f>
        <v>0</v>
      </c>
      <c r="J7" s="134"/>
      <c r="K7" s="70">
        <f>SUM(K8:K9)</f>
        <v>0</v>
      </c>
      <c r="L7" s="111"/>
      <c r="M7" s="111"/>
    </row>
    <row r="8" spans="2:13" ht="13.95" customHeight="1">
      <c r="B8" s="71" t="s">
        <v>15</v>
      </c>
      <c r="C8" s="128" t="s">
        <v>118</v>
      </c>
      <c r="D8" s="71" t="s">
        <v>95</v>
      </c>
      <c r="E8" s="132">
        <v>1</v>
      </c>
      <c r="F8" s="130"/>
      <c r="G8" s="88"/>
      <c r="H8" s="135"/>
      <c r="I8" s="82"/>
      <c r="J8" s="135"/>
      <c r="K8" s="82"/>
      <c r="L8" s="111"/>
      <c r="M8" s="111"/>
    </row>
    <row r="9" spans="2:13" ht="13.95" customHeight="1" thickBot="1">
      <c r="B9" s="76" t="s">
        <v>17</v>
      </c>
      <c r="C9" s="129" t="s">
        <v>22</v>
      </c>
      <c r="D9" s="76" t="s">
        <v>95</v>
      </c>
      <c r="E9" s="133">
        <v>1</v>
      </c>
      <c r="F9" s="131"/>
      <c r="G9" s="90"/>
      <c r="H9" s="136"/>
      <c r="I9" s="84"/>
      <c r="J9" s="136"/>
      <c r="K9" s="84"/>
      <c r="L9" s="111"/>
      <c r="M9" s="111"/>
    </row>
    <row r="10" spans="2:13" ht="13.95" customHeight="1">
      <c r="B10" s="42">
        <v>2</v>
      </c>
      <c r="C10" s="228" t="s">
        <v>152</v>
      </c>
      <c r="D10" s="229"/>
      <c r="E10" s="230"/>
      <c r="F10" s="86"/>
      <c r="G10" s="70">
        <f>SUM(G11:G18)</f>
        <v>0</v>
      </c>
      <c r="H10" s="134"/>
      <c r="I10" s="70">
        <f>SUM(I11:I15)</f>
        <v>0</v>
      </c>
      <c r="J10" s="134"/>
      <c r="K10" s="70">
        <f>SUM(K11:K15)</f>
        <v>0</v>
      </c>
      <c r="L10" s="111"/>
      <c r="M10" s="111"/>
    </row>
    <row r="11" spans="2:13" ht="13.95" customHeight="1">
      <c r="B11" s="71" t="s">
        <v>24</v>
      </c>
      <c r="C11" s="128" t="s">
        <v>16</v>
      </c>
      <c r="D11" s="71" t="s">
        <v>102</v>
      </c>
      <c r="E11" s="132">
        <v>1</v>
      </c>
      <c r="F11" s="130"/>
      <c r="G11" s="88"/>
      <c r="H11" s="130"/>
      <c r="I11" s="88"/>
      <c r="J11" s="130"/>
      <c r="K11" s="88"/>
      <c r="L11" s="111"/>
      <c r="M11" s="111"/>
    </row>
    <row r="12" spans="2:13" ht="13.95" customHeight="1">
      <c r="B12" s="71" t="s">
        <v>25</v>
      </c>
      <c r="C12" s="128" t="s">
        <v>18</v>
      </c>
      <c r="D12" s="71" t="s">
        <v>102</v>
      </c>
      <c r="E12" s="132">
        <v>1</v>
      </c>
      <c r="F12" s="130"/>
      <c r="G12" s="88"/>
      <c r="H12" s="130"/>
      <c r="I12" s="88"/>
      <c r="J12" s="130"/>
      <c r="K12" s="88"/>
      <c r="L12" s="111"/>
      <c r="M12" s="111"/>
    </row>
    <row r="13" spans="2:13" ht="13.95" customHeight="1">
      <c r="B13" s="71" t="s">
        <v>27</v>
      </c>
      <c r="C13" s="128" t="s">
        <v>20</v>
      </c>
      <c r="D13" s="71" t="s">
        <v>102</v>
      </c>
      <c r="E13" s="132">
        <v>1</v>
      </c>
      <c r="F13" s="130"/>
      <c r="G13" s="88"/>
      <c r="H13" s="130"/>
      <c r="I13" s="88"/>
      <c r="J13" s="130"/>
      <c r="K13" s="88"/>
      <c r="L13" s="111"/>
      <c r="M13" s="111"/>
    </row>
    <row r="14" spans="2:13" ht="13.95" customHeight="1">
      <c r="B14" s="71" t="s">
        <v>153</v>
      </c>
      <c r="C14" s="128" t="s">
        <v>65</v>
      </c>
      <c r="D14" s="71" t="s">
        <v>229</v>
      </c>
      <c r="E14" s="132">
        <v>155</v>
      </c>
      <c r="F14" s="130"/>
      <c r="G14" s="88"/>
      <c r="H14" s="130"/>
      <c r="I14" s="88"/>
      <c r="J14" s="130"/>
      <c r="K14" s="88"/>
      <c r="L14" s="111"/>
      <c r="M14" s="111"/>
    </row>
    <row r="15" spans="2:13" ht="13.95" customHeight="1">
      <c r="B15" s="71" t="s">
        <v>154</v>
      </c>
      <c r="C15" s="128" t="s">
        <v>103</v>
      </c>
      <c r="D15" s="71" t="s">
        <v>91</v>
      </c>
      <c r="E15" s="132">
        <v>30</v>
      </c>
      <c r="F15" s="130"/>
      <c r="G15" s="88"/>
      <c r="H15" s="130"/>
      <c r="I15" s="88"/>
      <c r="J15" s="130"/>
      <c r="K15" s="88"/>
      <c r="L15" s="111"/>
      <c r="M15" s="111"/>
    </row>
    <row r="16" spans="2:13" ht="13.95" customHeight="1">
      <c r="B16" s="71" t="s">
        <v>155</v>
      </c>
      <c r="C16" s="128" t="s">
        <v>40</v>
      </c>
      <c r="D16" s="71" t="s">
        <v>91</v>
      </c>
      <c r="E16" s="132">
        <v>155</v>
      </c>
      <c r="F16" s="130"/>
      <c r="G16" s="88"/>
      <c r="H16" s="135"/>
      <c r="I16" s="82"/>
      <c r="J16" s="135"/>
      <c r="K16" s="82"/>
      <c r="L16" s="111"/>
      <c r="M16" s="111"/>
    </row>
    <row r="17" spans="2:13" ht="13.95" customHeight="1">
      <c r="B17" s="199" t="s">
        <v>228</v>
      </c>
      <c r="C17" s="200" t="s">
        <v>231</v>
      </c>
      <c r="D17" s="199" t="s">
        <v>91</v>
      </c>
      <c r="E17" s="201">
        <v>30</v>
      </c>
      <c r="F17" s="202"/>
      <c r="G17" s="203"/>
      <c r="H17" s="204"/>
      <c r="I17" s="205"/>
      <c r="J17" s="204"/>
      <c r="K17" s="205"/>
      <c r="L17" s="111"/>
      <c r="M17" s="111"/>
    </row>
    <row r="18" spans="2:13" ht="13.95" customHeight="1" thickBot="1">
      <c r="B18" s="76" t="s">
        <v>230</v>
      </c>
      <c r="C18" s="129" t="s">
        <v>28</v>
      </c>
      <c r="D18" s="76" t="s">
        <v>95</v>
      </c>
      <c r="E18" s="133">
        <v>1</v>
      </c>
      <c r="F18" s="131"/>
      <c r="G18" s="90"/>
      <c r="H18" s="136"/>
      <c r="I18" s="84"/>
      <c r="J18" s="136"/>
      <c r="K18" s="84"/>
      <c r="L18" s="111"/>
      <c r="M18" s="111"/>
    </row>
    <row r="19" spans="2:13" ht="13.95" customHeight="1">
      <c r="B19" s="42">
        <v>3</v>
      </c>
      <c r="C19" s="228" t="s">
        <v>156</v>
      </c>
      <c r="D19" s="229"/>
      <c r="E19" s="230"/>
      <c r="F19" s="86"/>
      <c r="G19" s="70">
        <f>SUM(G20:G26)</f>
        <v>0</v>
      </c>
      <c r="H19" s="134"/>
      <c r="I19" s="70">
        <f>SUM(I20:I24)</f>
        <v>0</v>
      </c>
      <c r="J19" s="134"/>
      <c r="K19" s="70">
        <f>SUM(K20:K24)</f>
        <v>0</v>
      </c>
      <c r="L19" s="111"/>
      <c r="M19" s="111"/>
    </row>
    <row r="20" spans="2:13" ht="13.95" customHeight="1">
      <c r="B20" s="71" t="s">
        <v>30</v>
      </c>
      <c r="C20" s="128" t="s">
        <v>16</v>
      </c>
      <c r="D20" s="126" t="s">
        <v>102</v>
      </c>
      <c r="E20" s="109">
        <v>1</v>
      </c>
      <c r="F20" s="130"/>
      <c r="G20" s="88"/>
      <c r="H20" s="130"/>
      <c r="I20" s="88"/>
      <c r="J20" s="130"/>
      <c r="K20" s="88"/>
      <c r="L20" s="111"/>
      <c r="M20" s="111"/>
    </row>
    <row r="21" spans="2:13" ht="13.95" customHeight="1">
      <c r="B21" s="71" t="s">
        <v>31</v>
      </c>
      <c r="C21" s="128" t="s">
        <v>18</v>
      </c>
      <c r="D21" s="126" t="s">
        <v>102</v>
      </c>
      <c r="E21" s="109">
        <v>1</v>
      </c>
      <c r="F21" s="130"/>
      <c r="G21" s="88"/>
      <c r="H21" s="130"/>
      <c r="I21" s="88"/>
      <c r="J21" s="130"/>
      <c r="K21" s="88"/>
      <c r="L21" s="111"/>
      <c r="M21" s="111"/>
    </row>
    <row r="22" spans="2:13" ht="13.95" customHeight="1">
      <c r="B22" s="71" t="s">
        <v>32</v>
      </c>
      <c r="C22" s="128" t="s">
        <v>20</v>
      </c>
      <c r="D22" s="126" t="s">
        <v>102</v>
      </c>
      <c r="E22" s="109">
        <v>1</v>
      </c>
      <c r="F22" s="130"/>
      <c r="G22" s="88"/>
      <c r="H22" s="130"/>
      <c r="I22" s="88"/>
      <c r="J22" s="130"/>
      <c r="K22" s="88"/>
      <c r="L22" s="111"/>
      <c r="M22" s="111"/>
    </row>
    <row r="23" spans="2:13" ht="13.95" customHeight="1">
      <c r="B23" s="71" t="s">
        <v>157</v>
      </c>
      <c r="C23" s="128" t="s">
        <v>64</v>
      </c>
      <c r="D23" s="126" t="s">
        <v>91</v>
      </c>
      <c r="E23" s="109">
        <v>151</v>
      </c>
      <c r="F23" s="130"/>
      <c r="G23" s="88"/>
      <c r="H23" s="130"/>
      <c r="I23" s="88"/>
      <c r="J23" s="130"/>
      <c r="K23" s="88"/>
      <c r="L23" s="111"/>
      <c r="M23" s="111"/>
    </row>
    <row r="24" spans="2:13" ht="13.95" customHeight="1">
      <c r="B24" s="71" t="s">
        <v>158</v>
      </c>
      <c r="C24" s="211" t="s">
        <v>242</v>
      </c>
      <c r="D24" s="126" t="s">
        <v>91</v>
      </c>
      <c r="E24" s="109">
        <v>160</v>
      </c>
      <c r="F24" s="130"/>
      <c r="G24" s="88"/>
      <c r="H24" s="130"/>
      <c r="I24" s="88"/>
      <c r="J24" s="130"/>
      <c r="K24" s="88"/>
      <c r="L24" s="111"/>
      <c r="M24" s="111"/>
    </row>
    <row r="25" spans="2:13" ht="13.95" customHeight="1">
      <c r="B25" s="71" t="s">
        <v>159</v>
      </c>
      <c r="C25" s="128" t="s">
        <v>26</v>
      </c>
      <c r="D25" s="126" t="s">
        <v>91</v>
      </c>
      <c r="E25" s="109">
        <v>151</v>
      </c>
      <c r="F25" s="130"/>
      <c r="G25" s="88"/>
      <c r="H25" s="135"/>
      <c r="I25" s="82"/>
      <c r="J25" s="135"/>
      <c r="K25" s="82"/>
      <c r="L25" s="111"/>
      <c r="M25" s="111"/>
    </row>
    <row r="26" spans="2:13" ht="13.95" customHeight="1" thickBot="1">
      <c r="B26" s="76" t="s">
        <v>241</v>
      </c>
      <c r="C26" s="129" t="s">
        <v>28</v>
      </c>
      <c r="D26" s="127" t="s">
        <v>95</v>
      </c>
      <c r="E26" s="96">
        <v>1</v>
      </c>
      <c r="F26" s="131"/>
      <c r="G26" s="90"/>
      <c r="H26" s="136"/>
      <c r="I26" s="84"/>
      <c r="J26" s="136"/>
      <c r="K26" s="84"/>
      <c r="L26" s="111"/>
      <c r="M26" s="111"/>
    </row>
    <row r="27" spans="2:13" ht="13.95" customHeight="1">
      <c r="B27" s="42">
        <v>4</v>
      </c>
      <c r="C27" s="228" t="s">
        <v>29</v>
      </c>
      <c r="D27" s="229"/>
      <c r="E27" s="230"/>
      <c r="F27" s="86"/>
      <c r="G27" s="70">
        <f>SUM(G28:G33)</f>
        <v>0</v>
      </c>
      <c r="H27" s="134"/>
      <c r="I27" s="70">
        <f>SUM(I28:I31)</f>
        <v>0</v>
      </c>
      <c r="J27" s="134"/>
      <c r="K27" s="70">
        <f>SUM(K28:K31)</f>
        <v>0</v>
      </c>
      <c r="L27" s="111"/>
      <c r="M27" s="111"/>
    </row>
    <row r="28" spans="2:13" ht="13.95" customHeight="1">
      <c r="B28" s="71" t="s">
        <v>34</v>
      </c>
      <c r="C28" s="128" t="s">
        <v>16</v>
      </c>
      <c r="D28" s="126" t="s">
        <v>102</v>
      </c>
      <c r="E28" s="109">
        <v>1</v>
      </c>
      <c r="F28" s="130"/>
      <c r="G28" s="88"/>
      <c r="H28" s="130"/>
      <c r="I28" s="88"/>
      <c r="J28" s="130"/>
      <c r="K28" s="88"/>
      <c r="L28" s="111"/>
      <c r="M28" s="111"/>
    </row>
    <row r="29" spans="2:13" ht="13.95" customHeight="1">
      <c r="B29" s="71" t="s">
        <v>35</v>
      </c>
      <c r="C29" s="128" t="s">
        <v>18</v>
      </c>
      <c r="D29" s="126" t="s">
        <v>102</v>
      </c>
      <c r="E29" s="109">
        <v>1</v>
      </c>
      <c r="F29" s="130"/>
      <c r="G29" s="88"/>
      <c r="H29" s="130"/>
      <c r="I29" s="88"/>
      <c r="J29" s="130"/>
      <c r="K29" s="88"/>
      <c r="L29" s="111"/>
      <c r="M29" s="111"/>
    </row>
    <row r="30" spans="2:13" ht="13.95" customHeight="1">
      <c r="B30" s="71" t="s">
        <v>36</v>
      </c>
      <c r="C30" s="128" t="s">
        <v>20</v>
      </c>
      <c r="D30" s="126" t="s">
        <v>102</v>
      </c>
      <c r="E30" s="109">
        <v>1</v>
      </c>
      <c r="F30" s="130"/>
      <c r="G30" s="88"/>
      <c r="H30" s="130"/>
      <c r="I30" s="88"/>
      <c r="J30" s="130"/>
      <c r="K30" s="88"/>
      <c r="L30" s="111"/>
      <c r="M30" s="111"/>
    </row>
    <row r="31" spans="2:13" ht="13.95" customHeight="1">
      <c r="B31" s="71" t="s">
        <v>160</v>
      </c>
      <c r="C31" s="128" t="s">
        <v>64</v>
      </c>
      <c r="D31" s="126" t="s">
        <v>91</v>
      </c>
      <c r="E31" s="109">
        <v>62</v>
      </c>
      <c r="F31" s="130"/>
      <c r="G31" s="88"/>
      <c r="H31" s="130"/>
      <c r="I31" s="88"/>
      <c r="J31" s="130"/>
      <c r="K31" s="88"/>
      <c r="L31" s="111"/>
      <c r="M31" s="111"/>
    </row>
    <row r="32" spans="2:13" ht="13.95" customHeight="1">
      <c r="B32" s="71" t="s">
        <v>161</v>
      </c>
      <c r="C32" s="128" t="s">
        <v>26</v>
      </c>
      <c r="D32" s="126" t="s">
        <v>91</v>
      </c>
      <c r="E32" s="109">
        <v>62</v>
      </c>
      <c r="F32" s="130"/>
      <c r="G32" s="88"/>
      <c r="H32" s="135"/>
      <c r="I32" s="82"/>
      <c r="J32" s="135"/>
      <c r="K32" s="82"/>
      <c r="L32" s="111"/>
      <c r="M32" s="111"/>
    </row>
    <row r="33" spans="2:13" ht="13.95" customHeight="1" thickBot="1">
      <c r="B33" s="76" t="s">
        <v>162</v>
      </c>
      <c r="C33" s="129" t="s">
        <v>28</v>
      </c>
      <c r="D33" s="127" t="s">
        <v>95</v>
      </c>
      <c r="E33" s="96">
        <v>1</v>
      </c>
      <c r="F33" s="131"/>
      <c r="G33" s="90"/>
      <c r="H33" s="136"/>
      <c r="I33" s="84"/>
      <c r="J33" s="136"/>
      <c r="K33" s="84"/>
      <c r="L33" s="111"/>
      <c r="M33" s="111"/>
    </row>
    <row r="34" spans="2:13" ht="13.95" customHeight="1" thickBot="1">
      <c r="B34" s="42">
        <v>5</v>
      </c>
      <c r="C34" s="228" t="s">
        <v>33</v>
      </c>
      <c r="D34" s="229"/>
      <c r="E34" s="230"/>
      <c r="F34" s="134"/>
      <c r="G34" s="70">
        <f>SUM(G35:G40)</f>
        <v>0</v>
      </c>
      <c r="H34" s="140"/>
      <c r="I34" s="123">
        <f>SUM(I35:I38)</f>
        <v>0</v>
      </c>
      <c r="J34" s="134"/>
      <c r="K34" s="123">
        <f>SUM(K35:K38)</f>
        <v>0</v>
      </c>
      <c r="L34" s="111"/>
      <c r="M34" s="111"/>
    </row>
    <row r="35" spans="2:13" ht="13.95" customHeight="1">
      <c r="B35" s="71" t="s">
        <v>37</v>
      </c>
      <c r="C35" s="128" t="s">
        <v>16</v>
      </c>
      <c r="D35" s="126" t="s">
        <v>102</v>
      </c>
      <c r="E35" s="109">
        <v>1</v>
      </c>
      <c r="F35" s="130"/>
      <c r="G35" s="137"/>
      <c r="H35" s="86"/>
      <c r="I35" s="114"/>
      <c r="J35" s="130"/>
      <c r="K35" s="88"/>
      <c r="L35" s="111"/>
      <c r="M35" s="111"/>
    </row>
    <row r="36" spans="2:13" ht="13.95" customHeight="1">
      <c r="B36" s="71" t="s">
        <v>38</v>
      </c>
      <c r="C36" s="128" t="s">
        <v>18</v>
      </c>
      <c r="D36" s="126" t="s">
        <v>102</v>
      </c>
      <c r="E36" s="109">
        <v>1</v>
      </c>
      <c r="F36" s="130"/>
      <c r="G36" s="137"/>
      <c r="H36" s="87"/>
      <c r="I36" s="88"/>
      <c r="J36" s="130"/>
      <c r="K36" s="88"/>
      <c r="L36" s="111"/>
      <c r="M36" s="111"/>
    </row>
    <row r="37" spans="2:13" ht="13.95" customHeight="1">
      <c r="B37" s="71" t="s">
        <v>39</v>
      </c>
      <c r="C37" s="128" t="s">
        <v>20</v>
      </c>
      <c r="D37" s="126" t="s">
        <v>102</v>
      </c>
      <c r="E37" s="109">
        <v>1</v>
      </c>
      <c r="F37" s="130"/>
      <c r="G37" s="137"/>
      <c r="H37" s="87"/>
      <c r="I37" s="88"/>
      <c r="J37" s="130"/>
      <c r="K37" s="88"/>
      <c r="L37" s="111"/>
      <c r="M37" s="111"/>
    </row>
    <row r="38" spans="2:13" ht="13.95" customHeight="1">
      <c r="B38" s="71" t="s">
        <v>107</v>
      </c>
      <c r="C38" s="128" t="s">
        <v>64</v>
      </c>
      <c r="D38" s="126" t="s">
        <v>91</v>
      </c>
      <c r="E38" s="158">
        <v>46</v>
      </c>
      <c r="F38" s="130"/>
      <c r="G38" s="137"/>
      <c r="H38" s="87"/>
      <c r="I38" s="88"/>
      <c r="J38" s="130"/>
      <c r="K38" s="88"/>
      <c r="L38" s="111"/>
      <c r="M38" s="111"/>
    </row>
    <row r="39" spans="2:13" ht="13.95" customHeight="1">
      <c r="B39" s="71" t="s">
        <v>163</v>
      </c>
      <c r="C39" s="128" t="s">
        <v>26</v>
      </c>
      <c r="D39" s="126" t="s">
        <v>91</v>
      </c>
      <c r="E39" s="158">
        <v>46</v>
      </c>
      <c r="F39" s="130"/>
      <c r="G39" s="137"/>
      <c r="H39" s="81"/>
      <c r="I39" s="82"/>
      <c r="J39" s="135"/>
      <c r="K39" s="82"/>
      <c r="L39" s="111"/>
      <c r="M39" s="111"/>
    </row>
    <row r="40" spans="2:13" ht="13.95" customHeight="1" thickBot="1">
      <c r="B40" s="76" t="s">
        <v>164</v>
      </c>
      <c r="C40" s="129" t="s">
        <v>28</v>
      </c>
      <c r="D40" s="127" t="s">
        <v>95</v>
      </c>
      <c r="E40" s="96">
        <v>1</v>
      </c>
      <c r="F40" s="131"/>
      <c r="G40" s="138"/>
      <c r="H40" s="83"/>
      <c r="I40" s="84"/>
      <c r="J40" s="136"/>
      <c r="K40" s="84"/>
      <c r="L40" s="111"/>
      <c r="M40" s="111"/>
    </row>
    <row r="41" spans="2:13" ht="13.95" customHeight="1">
      <c r="B41" s="42">
        <v>6</v>
      </c>
      <c r="C41" s="228" t="s">
        <v>165</v>
      </c>
      <c r="D41" s="229"/>
      <c r="E41" s="230"/>
      <c r="F41" s="86"/>
      <c r="G41" s="139">
        <f>SUM(G42:G49)</f>
        <v>0</v>
      </c>
      <c r="H41" s="86"/>
      <c r="I41" s="70">
        <f>SUM(I42:I46)</f>
        <v>0</v>
      </c>
      <c r="J41" s="134"/>
      <c r="K41" s="70">
        <f>SUM(K42:K46)</f>
        <v>0</v>
      </c>
      <c r="L41" s="111"/>
      <c r="M41" s="111"/>
    </row>
    <row r="42" spans="2:13" ht="13.95" customHeight="1">
      <c r="B42" s="71" t="s">
        <v>1</v>
      </c>
      <c r="C42" s="141" t="s">
        <v>16</v>
      </c>
      <c r="D42" s="71" t="s">
        <v>102</v>
      </c>
      <c r="E42" s="109">
        <v>1</v>
      </c>
      <c r="F42" s="130"/>
      <c r="G42" s="137"/>
      <c r="H42" s="87"/>
      <c r="I42" s="88"/>
      <c r="J42" s="130"/>
      <c r="K42" s="88"/>
      <c r="L42" s="111"/>
      <c r="M42" s="111"/>
    </row>
    <row r="43" spans="2:13" ht="13.95" customHeight="1">
      <c r="B43" s="71" t="s">
        <v>2</v>
      </c>
      <c r="C43" s="128" t="s">
        <v>18</v>
      </c>
      <c r="D43" s="126" t="s">
        <v>102</v>
      </c>
      <c r="E43" s="109">
        <v>1</v>
      </c>
      <c r="F43" s="130"/>
      <c r="G43" s="137"/>
      <c r="H43" s="87"/>
      <c r="I43" s="88"/>
      <c r="J43" s="130"/>
      <c r="K43" s="88"/>
      <c r="L43" s="111"/>
      <c r="M43" s="111"/>
    </row>
    <row r="44" spans="2:13" ht="13.95" customHeight="1">
      <c r="B44" s="71" t="s">
        <v>3</v>
      </c>
      <c r="C44" s="128" t="s">
        <v>20</v>
      </c>
      <c r="D44" s="126" t="s">
        <v>102</v>
      </c>
      <c r="E44" s="109">
        <v>1</v>
      </c>
      <c r="F44" s="130"/>
      <c r="G44" s="137"/>
      <c r="H44" s="87"/>
      <c r="I44" s="88"/>
      <c r="J44" s="130"/>
      <c r="K44" s="88"/>
      <c r="L44" s="111"/>
      <c r="M44" s="111"/>
    </row>
    <row r="45" spans="2:13" ht="13.95" customHeight="1">
      <c r="B45" s="71" t="s">
        <v>42</v>
      </c>
      <c r="C45" s="128" t="s">
        <v>65</v>
      </c>
      <c r="D45" s="126" t="s">
        <v>91</v>
      </c>
      <c r="E45" s="109">
        <v>32</v>
      </c>
      <c r="F45" s="130"/>
      <c r="G45" s="137"/>
      <c r="H45" s="87"/>
      <c r="I45" s="88"/>
      <c r="J45" s="130"/>
      <c r="K45" s="88"/>
      <c r="L45" s="111"/>
      <c r="M45" s="111"/>
    </row>
    <row r="46" spans="2:13" ht="13.95" customHeight="1">
      <c r="B46" s="71" t="s">
        <v>166</v>
      </c>
      <c r="C46" s="128" t="s">
        <v>103</v>
      </c>
      <c r="D46" s="126" t="s">
        <v>105</v>
      </c>
      <c r="E46" s="109">
        <v>30</v>
      </c>
      <c r="F46" s="130"/>
      <c r="G46" s="137"/>
      <c r="H46" s="87"/>
      <c r="I46" s="88"/>
      <c r="J46" s="130"/>
      <c r="K46" s="88"/>
      <c r="L46" s="111"/>
      <c r="M46" s="111"/>
    </row>
    <row r="47" spans="2:13" ht="13.95" customHeight="1">
      <c r="B47" s="71" t="s">
        <v>167</v>
      </c>
      <c r="C47" s="128" t="s">
        <v>40</v>
      </c>
      <c r="D47" s="126" t="s">
        <v>105</v>
      </c>
      <c r="E47" s="109">
        <v>32</v>
      </c>
      <c r="F47" s="130"/>
      <c r="G47" s="137"/>
      <c r="H47" s="81"/>
      <c r="I47" s="82"/>
      <c r="J47" s="81"/>
      <c r="K47" s="82"/>
      <c r="L47" s="111"/>
      <c r="M47" s="111"/>
    </row>
    <row r="48" spans="2:13" ht="13.95" customHeight="1">
      <c r="B48" s="71" t="s">
        <v>168</v>
      </c>
      <c r="C48" s="128" t="s">
        <v>104</v>
      </c>
      <c r="D48" s="126" t="s">
        <v>105</v>
      </c>
      <c r="E48" s="109">
        <v>30</v>
      </c>
      <c r="F48" s="130"/>
      <c r="G48" s="137"/>
      <c r="H48" s="81"/>
      <c r="I48" s="82"/>
      <c r="J48" s="135"/>
      <c r="K48" s="82"/>
      <c r="L48" s="111"/>
      <c r="M48" s="111"/>
    </row>
    <row r="49" spans="2:13" ht="13.95" customHeight="1" thickBot="1">
      <c r="B49" s="76" t="s">
        <v>169</v>
      </c>
      <c r="C49" s="129" t="s">
        <v>28</v>
      </c>
      <c r="D49" s="127" t="s">
        <v>102</v>
      </c>
      <c r="E49" s="96">
        <v>1</v>
      </c>
      <c r="F49" s="131"/>
      <c r="G49" s="138"/>
      <c r="H49" s="83"/>
      <c r="I49" s="84"/>
      <c r="J49" s="136"/>
      <c r="K49" s="84"/>
      <c r="L49" s="111"/>
      <c r="M49" s="111"/>
    </row>
    <row r="50" spans="2:13" ht="13.95" customHeight="1">
      <c r="B50" s="42">
        <v>7</v>
      </c>
      <c r="C50" s="228" t="s">
        <v>170</v>
      </c>
      <c r="D50" s="229"/>
      <c r="E50" s="230"/>
      <c r="F50" s="86"/>
      <c r="G50" s="139">
        <f>SUM(G51:G56)</f>
        <v>0</v>
      </c>
      <c r="H50" s="86"/>
      <c r="I50" s="70">
        <f>SUM(I51:I55)</f>
        <v>0</v>
      </c>
      <c r="J50" s="134"/>
      <c r="K50" s="70">
        <f>SUM(K51:K55)</f>
        <v>0</v>
      </c>
      <c r="L50" s="111"/>
      <c r="M50" s="111"/>
    </row>
    <row r="51" spans="2:13" ht="13.95" customHeight="1">
      <c r="B51" s="71" t="s">
        <v>4</v>
      </c>
      <c r="C51" s="128" t="s">
        <v>16</v>
      </c>
      <c r="D51" s="126" t="s">
        <v>102</v>
      </c>
      <c r="E51" s="73">
        <v>1</v>
      </c>
      <c r="F51" s="87"/>
      <c r="G51" s="137"/>
      <c r="H51" s="87"/>
      <c r="I51" s="88"/>
      <c r="J51" s="130"/>
      <c r="K51" s="88"/>
      <c r="L51" s="111"/>
      <c r="M51" s="111"/>
    </row>
    <row r="52" spans="2:13" ht="13.95" customHeight="1">
      <c r="B52" s="71" t="s">
        <v>5</v>
      </c>
      <c r="C52" s="128" t="s">
        <v>18</v>
      </c>
      <c r="D52" s="126" t="s">
        <v>102</v>
      </c>
      <c r="E52" s="109">
        <v>1</v>
      </c>
      <c r="F52" s="130"/>
      <c r="G52" s="137"/>
      <c r="H52" s="87"/>
      <c r="I52" s="88"/>
      <c r="J52" s="130"/>
      <c r="K52" s="88"/>
      <c r="L52" s="111"/>
      <c r="M52" s="111"/>
    </row>
    <row r="53" spans="2:13" ht="13.95" customHeight="1">
      <c r="B53" s="71" t="s">
        <v>6</v>
      </c>
      <c r="C53" s="128" t="s">
        <v>20</v>
      </c>
      <c r="D53" s="126" t="s">
        <v>102</v>
      </c>
      <c r="E53" s="109">
        <v>1</v>
      </c>
      <c r="F53" s="130"/>
      <c r="G53" s="137"/>
      <c r="H53" s="87"/>
      <c r="I53" s="88"/>
      <c r="J53" s="130"/>
      <c r="K53" s="88"/>
      <c r="L53" s="111"/>
      <c r="M53" s="111"/>
    </row>
    <row r="54" spans="2:13" ht="13.95" customHeight="1">
      <c r="B54" s="71" t="s">
        <v>7</v>
      </c>
      <c r="C54" s="128" t="s">
        <v>103</v>
      </c>
      <c r="D54" s="126" t="s">
        <v>91</v>
      </c>
      <c r="E54" s="109">
        <v>30</v>
      </c>
      <c r="F54" s="130"/>
      <c r="G54" s="137"/>
      <c r="H54" s="87"/>
      <c r="I54" s="88"/>
      <c r="J54" s="130"/>
      <c r="K54" s="88"/>
      <c r="L54" s="111"/>
      <c r="M54" s="111"/>
    </row>
    <row r="55" spans="2:13" ht="13.95" customHeight="1">
      <c r="B55" s="71" t="s">
        <v>8</v>
      </c>
      <c r="C55" s="128" t="s">
        <v>171</v>
      </c>
      <c r="D55" s="126" t="s">
        <v>91</v>
      </c>
      <c r="E55" s="109">
        <v>30</v>
      </c>
      <c r="F55" s="130"/>
      <c r="G55" s="137"/>
      <c r="H55" s="81"/>
      <c r="I55" s="82"/>
      <c r="J55" s="135"/>
      <c r="K55" s="82"/>
      <c r="L55" s="111"/>
      <c r="M55" s="111"/>
    </row>
    <row r="56" spans="2:13" ht="13.95" customHeight="1" thickBot="1">
      <c r="B56" s="76" t="s">
        <v>172</v>
      </c>
      <c r="C56" s="129" t="s">
        <v>28</v>
      </c>
      <c r="D56" s="127" t="s">
        <v>102</v>
      </c>
      <c r="E56" s="96">
        <v>1</v>
      </c>
      <c r="F56" s="131"/>
      <c r="G56" s="138"/>
      <c r="H56" s="83"/>
      <c r="I56" s="84"/>
      <c r="J56" s="136"/>
      <c r="K56" s="84"/>
      <c r="L56" s="111"/>
      <c r="M56" s="111"/>
    </row>
    <row r="57" spans="2:13" ht="13.95" customHeight="1">
      <c r="B57" s="42">
        <v>8</v>
      </c>
      <c r="C57" s="228" t="s">
        <v>250</v>
      </c>
      <c r="D57" s="229"/>
      <c r="E57" s="230"/>
      <c r="F57" s="134"/>
      <c r="G57" s="139">
        <f>SUM(G58:G60)</f>
        <v>0</v>
      </c>
      <c r="H57" s="86"/>
      <c r="I57" s="70">
        <f>SUM(I58:I60)</f>
        <v>0</v>
      </c>
      <c r="J57" s="134"/>
      <c r="K57" s="70">
        <f>SUM(K58:K60)</f>
        <v>0</v>
      </c>
      <c r="L57" s="111"/>
      <c r="M57" s="111"/>
    </row>
    <row r="58" spans="2:13" ht="13.95" customHeight="1">
      <c r="B58" s="71" t="s">
        <v>9</v>
      </c>
      <c r="C58" s="215" t="s">
        <v>246</v>
      </c>
      <c r="D58" s="222" t="s">
        <v>247</v>
      </c>
      <c r="E58" s="216">
        <v>9.3000000000000007</v>
      </c>
      <c r="F58" s="130"/>
      <c r="G58" s="137"/>
      <c r="H58" s="81"/>
      <c r="I58" s="82"/>
      <c r="J58" s="135"/>
      <c r="K58" s="82"/>
      <c r="L58" s="111"/>
      <c r="M58" s="111"/>
    </row>
    <row r="59" spans="2:13" ht="13.95" customHeight="1">
      <c r="B59" s="71" t="s">
        <v>10</v>
      </c>
      <c r="C59" s="215" t="s">
        <v>245</v>
      </c>
      <c r="D59" s="217" t="s">
        <v>248</v>
      </c>
      <c r="E59" s="216">
        <v>16</v>
      </c>
      <c r="F59" s="130"/>
      <c r="G59" s="137"/>
      <c r="H59" s="81"/>
      <c r="I59" s="82"/>
      <c r="J59" s="135"/>
      <c r="K59" s="82"/>
      <c r="L59" s="111"/>
      <c r="M59" s="111"/>
    </row>
    <row r="60" spans="2:13" ht="13.95" customHeight="1" thickBot="1">
      <c r="B60" s="71" t="s">
        <v>11</v>
      </c>
      <c r="C60" s="215" t="s">
        <v>243</v>
      </c>
      <c r="D60" s="217" t="s">
        <v>249</v>
      </c>
      <c r="E60" s="216">
        <v>16</v>
      </c>
      <c r="F60" s="130"/>
      <c r="G60" s="88"/>
      <c r="H60" s="83"/>
      <c r="I60" s="84"/>
      <c r="J60" s="136"/>
      <c r="K60" s="84"/>
      <c r="L60" s="111"/>
      <c r="M60" s="111"/>
    </row>
    <row r="61" spans="2:13" ht="13.95" customHeight="1">
      <c r="B61" s="42">
        <v>9</v>
      </c>
      <c r="C61" s="228" t="s">
        <v>232</v>
      </c>
      <c r="D61" s="229"/>
      <c r="E61" s="230"/>
      <c r="F61" s="86"/>
      <c r="G61" s="80">
        <f>SUM(G62:G68)</f>
        <v>0</v>
      </c>
      <c r="H61" s="86"/>
      <c r="I61" s="80">
        <f>SUM(I62:I66)</f>
        <v>0</v>
      </c>
      <c r="J61" s="134"/>
      <c r="K61" s="80">
        <f>SUM(K62:K66)</f>
        <v>0</v>
      </c>
      <c r="L61" s="111"/>
      <c r="M61" s="111"/>
    </row>
    <row r="62" spans="2:13" ht="13.95" customHeight="1">
      <c r="B62" s="71" t="s">
        <v>47</v>
      </c>
      <c r="C62" s="128" t="s">
        <v>16</v>
      </c>
      <c r="D62" s="126" t="s">
        <v>102</v>
      </c>
      <c r="E62" s="73">
        <v>1</v>
      </c>
      <c r="F62" s="87"/>
      <c r="G62" s="88"/>
      <c r="H62" s="87"/>
      <c r="I62" s="88"/>
      <c r="J62" s="130"/>
      <c r="K62" s="88"/>
      <c r="L62" s="111"/>
      <c r="M62" s="111"/>
    </row>
    <row r="63" spans="2:13" ht="13.95" customHeight="1">
      <c r="B63" s="71" t="s">
        <v>48</v>
      </c>
      <c r="C63" s="128" t="s">
        <v>18</v>
      </c>
      <c r="D63" s="126" t="s">
        <v>102</v>
      </c>
      <c r="E63" s="73">
        <v>1</v>
      </c>
      <c r="F63" s="87"/>
      <c r="G63" s="88"/>
      <c r="H63" s="87"/>
      <c r="I63" s="88"/>
      <c r="J63" s="130"/>
      <c r="K63" s="88"/>
      <c r="L63" s="111"/>
      <c r="M63" s="111"/>
    </row>
    <row r="64" spans="2:13" ht="13.95" customHeight="1">
      <c r="B64" s="71" t="s">
        <v>49</v>
      </c>
      <c r="C64" s="128" t="s">
        <v>20</v>
      </c>
      <c r="D64" s="126" t="s">
        <v>102</v>
      </c>
      <c r="E64" s="73">
        <v>1</v>
      </c>
      <c r="F64" s="87"/>
      <c r="G64" s="88"/>
      <c r="H64" s="87"/>
      <c r="I64" s="88"/>
      <c r="J64" s="130"/>
      <c r="K64" s="88"/>
      <c r="L64" s="111"/>
      <c r="M64" s="111"/>
    </row>
    <row r="65" spans="2:13" ht="13.95" customHeight="1">
      <c r="B65" s="71" t="s">
        <v>50</v>
      </c>
      <c r="C65" s="128" t="s">
        <v>66</v>
      </c>
      <c r="D65" s="126" t="s">
        <v>91</v>
      </c>
      <c r="E65" s="73">
        <v>2</v>
      </c>
      <c r="F65" s="87"/>
      <c r="G65" s="88"/>
      <c r="H65" s="87"/>
      <c r="I65" s="88"/>
      <c r="J65" s="130"/>
      <c r="K65" s="88"/>
      <c r="L65" s="111"/>
      <c r="M65" s="111"/>
    </row>
    <row r="66" spans="2:13" ht="13.95" customHeight="1">
      <c r="B66" s="71" t="s">
        <v>51</v>
      </c>
      <c r="C66" s="128" t="s">
        <v>67</v>
      </c>
      <c r="D66" s="126" t="s">
        <v>91</v>
      </c>
      <c r="E66" s="73">
        <v>2</v>
      </c>
      <c r="F66" s="87"/>
      <c r="G66" s="88"/>
      <c r="H66" s="87"/>
      <c r="I66" s="88"/>
      <c r="J66" s="130"/>
      <c r="K66" s="88"/>
      <c r="L66" s="111"/>
      <c r="M66" s="111"/>
    </row>
    <row r="67" spans="2:13" ht="13.95" customHeight="1">
      <c r="B67" s="71" t="s">
        <v>173</v>
      </c>
      <c r="C67" s="128" t="s">
        <v>26</v>
      </c>
      <c r="D67" s="126" t="s">
        <v>91</v>
      </c>
      <c r="E67" s="73">
        <v>2</v>
      </c>
      <c r="F67" s="87"/>
      <c r="G67" s="88"/>
      <c r="H67" s="81"/>
      <c r="I67" s="82"/>
      <c r="J67" s="135"/>
      <c r="K67" s="82"/>
      <c r="L67" s="111"/>
      <c r="M67" s="111"/>
    </row>
    <row r="68" spans="2:13" ht="13.95" customHeight="1" thickBot="1">
      <c r="B68" s="76" t="s">
        <v>174</v>
      </c>
      <c r="C68" s="129" t="s">
        <v>28</v>
      </c>
      <c r="D68" s="127" t="s">
        <v>95</v>
      </c>
      <c r="E68" s="78">
        <v>1</v>
      </c>
      <c r="F68" s="89"/>
      <c r="G68" s="90"/>
      <c r="H68" s="83"/>
      <c r="I68" s="84"/>
      <c r="J68" s="136"/>
      <c r="K68" s="84"/>
      <c r="L68" s="111"/>
      <c r="M68" s="111"/>
    </row>
    <row r="69" spans="2:13" ht="13.95" customHeight="1">
      <c r="B69" s="42">
        <v>10</v>
      </c>
      <c r="C69" s="228" t="s">
        <v>233</v>
      </c>
      <c r="D69" s="229"/>
      <c r="E69" s="230"/>
      <c r="F69" s="86"/>
      <c r="G69" s="70">
        <f>SUM(G70:G79)</f>
        <v>0</v>
      </c>
      <c r="H69" s="113"/>
      <c r="I69" s="80">
        <f>SUM(I70:I77)</f>
        <v>0</v>
      </c>
      <c r="J69" s="134"/>
      <c r="K69" s="80">
        <f>SUM(K70:K77)</f>
        <v>0</v>
      </c>
      <c r="L69" s="111"/>
      <c r="M69" s="111"/>
    </row>
    <row r="70" spans="2:13" ht="13.95" customHeight="1">
      <c r="B70" s="71" t="s">
        <v>53</v>
      </c>
      <c r="C70" s="128" t="s">
        <v>16</v>
      </c>
      <c r="D70" s="126" t="s">
        <v>102</v>
      </c>
      <c r="E70" s="109">
        <v>1</v>
      </c>
      <c r="F70" s="130"/>
      <c r="G70" s="88"/>
      <c r="H70" s="130"/>
      <c r="I70" s="88"/>
      <c r="J70" s="130"/>
      <c r="K70" s="88"/>
      <c r="L70" s="111"/>
      <c r="M70" s="111"/>
    </row>
    <row r="71" spans="2:13" ht="13.95" customHeight="1">
      <c r="B71" s="71" t="s">
        <v>54</v>
      </c>
      <c r="C71" s="128" t="s">
        <v>18</v>
      </c>
      <c r="D71" s="126" t="s">
        <v>102</v>
      </c>
      <c r="E71" s="109">
        <v>1</v>
      </c>
      <c r="F71" s="130"/>
      <c r="G71" s="88"/>
      <c r="H71" s="130"/>
      <c r="I71" s="88"/>
      <c r="J71" s="130"/>
      <c r="K71" s="88"/>
      <c r="L71" s="111"/>
      <c r="M71" s="111"/>
    </row>
    <row r="72" spans="2:13" ht="13.95" customHeight="1">
      <c r="B72" s="71" t="s">
        <v>55</v>
      </c>
      <c r="C72" s="128" t="s">
        <v>20</v>
      </c>
      <c r="D72" s="126" t="s">
        <v>102</v>
      </c>
      <c r="E72" s="109">
        <v>1</v>
      </c>
      <c r="F72" s="130"/>
      <c r="G72" s="88"/>
      <c r="H72" s="130"/>
      <c r="I72" s="88"/>
      <c r="J72" s="130"/>
      <c r="K72" s="88"/>
      <c r="L72" s="111"/>
      <c r="M72" s="111"/>
    </row>
    <row r="73" spans="2:13" ht="13.95" customHeight="1">
      <c r="B73" s="71" t="s">
        <v>56</v>
      </c>
      <c r="C73" s="128" t="s">
        <v>43</v>
      </c>
      <c r="D73" s="126" t="s">
        <v>91</v>
      </c>
      <c r="E73" s="109">
        <v>1</v>
      </c>
      <c r="F73" s="130"/>
      <c r="G73" s="88"/>
      <c r="H73" s="130"/>
      <c r="I73" s="88"/>
      <c r="J73" s="130"/>
      <c r="K73" s="88"/>
      <c r="L73" s="111"/>
      <c r="M73" s="111"/>
    </row>
    <row r="74" spans="2:13" ht="13.95" customHeight="1">
      <c r="B74" s="71" t="s">
        <v>57</v>
      </c>
      <c r="C74" s="128" t="s">
        <v>234</v>
      </c>
      <c r="D74" s="126" t="s">
        <v>91</v>
      </c>
      <c r="E74" s="109">
        <v>2</v>
      </c>
      <c r="F74" s="130"/>
      <c r="G74" s="88"/>
      <c r="H74" s="130"/>
      <c r="I74" s="88"/>
      <c r="J74" s="130"/>
      <c r="K74" s="88"/>
      <c r="L74" s="111"/>
      <c r="M74" s="111"/>
    </row>
    <row r="75" spans="2:13" ht="13.95" customHeight="1">
      <c r="B75" s="71" t="s">
        <v>58</v>
      </c>
      <c r="C75" s="128" t="s">
        <v>235</v>
      </c>
      <c r="D75" s="126" t="s">
        <v>91</v>
      </c>
      <c r="E75" s="109">
        <v>1</v>
      </c>
      <c r="F75" s="130"/>
      <c r="G75" s="88"/>
      <c r="H75" s="130"/>
      <c r="I75" s="88"/>
      <c r="J75" s="130"/>
      <c r="K75" s="88"/>
      <c r="L75" s="111"/>
      <c r="M75" s="111"/>
    </row>
    <row r="76" spans="2:13" ht="13.95" customHeight="1">
      <c r="B76" s="71" t="s">
        <v>175</v>
      </c>
      <c r="C76" s="128" t="s">
        <v>236</v>
      </c>
      <c r="D76" s="126" t="s">
        <v>102</v>
      </c>
      <c r="E76" s="109">
        <v>1</v>
      </c>
      <c r="F76" s="130"/>
      <c r="G76" s="88"/>
      <c r="H76" s="130"/>
      <c r="I76" s="88"/>
      <c r="J76" s="130"/>
      <c r="K76" s="88"/>
      <c r="L76" s="111"/>
      <c r="M76" s="111"/>
    </row>
    <row r="77" spans="2:13" ht="13.95" customHeight="1">
      <c r="B77" s="71" t="s">
        <v>176</v>
      </c>
      <c r="C77" s="128" t="s">
        <v>68</v>
      </c>
      <c r="D77" s="126" t="s">
        <v>91</v>
      </c>
      <c r="E77" s="109">
        <v>16</v>
      </c>
      <c r="F77" s="130"/>
      <c r="G77" s="88"/>
      <c r="H77" s="130"/>
      <c r="I77" s="88"/>
      <c r="J77" s="130"/>
      <c r="K77" s="88"/>
      <c r="L77" s="111"/>
      <c r="M77" s="111"/>
    </row>
    <row r="78" spans="2:13" ht="13.95" customHeight="1">
      <c r="B78" s="71" t="s">
        <v>202</v>
      </c>
      <c r="C78" s="128" t="s">
        <v>26</v>
      </c>
      <c r="D78" s="126" t="s">
        <v>91</v>
      </c>
      <c r="E78" s="109">
        <v>16</v>
      </c>
      <c r="F78" s="130"/>
      <c r="G78" s="88"/>
      <c r="H78" s="135"/>
      <c r="I78" s="82"/>
      <c r="J78" s="81"/>
      <c r="K78" s="82"/>
      <c r="L78" s="111"/>
      <c r="M78" s="111"/>
    </row>
    <row r="79" spans="2:13" ht="13.95" customHeight="1" thickBot="1">
      <c r="B79" s="76" t="s">
        <v>237</v>
      </c>
      <c r="C79" s="129" t="s">
        <v>28</v>
      </c>
      <c r="D79" s="127" t="s">
        <v>95</v>
      </c>
      <c r="E79" s="96">
        <v>1</v>
      </c>
      <c r="F79" s="131"/>
      <c r="G79" s="90"/>
      <c r="H79" s="136"/>
      <c r="I79" s="84"/>
      <c r="J79" s="83"/>
      <c r="K79" s="84"/>
      <c r="L79" s="111"/>
      <c r="M79" s="111"/>
    </row>
    <row r="80" spans="2:13" ht="13.95" customHeight="1">
      <c r="B80" s="42">
        <v>11</v>
      </c>
      <c r="C80" s="228" t="s">
        <v>44</v>
      </c>
      <c r="D80" s="229"/>
      <c r="E80" s="230"/>
      <c r="F80" s="134"/>
      <c r="G80" s="70">
        <f>SUM(G81:G88)</f>
        <v>0</v>
      </c>
      <c r="H80" s="114"/>
      <c r="I80" s="180">
        <f>SUM(I81:I83)</f>
        <v>0</v>
      </c>
      <c r="J80" s="134"/>
      <c r="K80" s="180">
        <f>SUM(K81:K83)</f>
        <v>0</v>
      </c>
      <c r="L80" s="111"/>
      <c r="M80" s="111"/>
    </row>
    <row r="81" spans="2:13" ht="13.95" customHeight="1">
      <c r="B81" s="71" t="s">
        <v>60</v>
      </c>
      <c r="C81" s="128" t="s">
        <v>16</v>
      </c>
      <c r="D81" s="126" t="s">
        <v>102</v>
      </c>
      <c r="E81" s="109">
        <v>1</v>
      </c>
      <c r="F81" s="130"/>
      <c r="G81" s="88"/>
      <c r="H81" s="87"/>
      <c r="I81" s="181"/>
      <c r="J81" s="130"/>
      <c r="K81" s="88"/>
      <c r="L81" s="111"/>
      <c r="M81" s="111"/>
    </row>
    <row r="82" spans="2:13" ht="13.95" customHeight="1">
      <c r="B82" s="71" t="s">
        <v>61</v>
      </c>
      <c r="C82" s="128" t="s">
        <v>18</v>
      </c>
      <c r="D82" s="126" t="s">
        <v>102</v>
      </c>
      <c r="E82" s="109">
        <v>1</v>
      </c>
      <c r="F82" s="130"/>
      <c r="G82" s="88"/>
      <c r="H82" s="87"/>
      <c r="I82" s="181"/>
      <c r="J82" s="130"/>
      <c r="K82" s="88"/>
      <c r="L82" s="111"/>
      <c r="M82" s="111"/>
    </row>
    <row r="83" spans="2:13" ht="13.95" customHeight="1">
      <c r="B83" s="71" t="s">
        <v>106</v>
      </c>
      <c r="C83" s="128" t="s">
        <v>20</v>
      </c>
      <c r="D83" s="126" t="s">
        <v>102</v>
      </c>
      <c r="E83" s="109">
        <v>1</v>
      </c>
      <c r="F83" s="130"/>
      <c r="G83" s="88"/>
      <c r="H83" s="87"/>
      <c r="I83" s="181"/>
      <c r="J83" s="130"/>
      <c r="K83" s="88"/>
      <c r="L83" s="111"/>
      <c r="M83" s="111"/>
    </row>
    <row r="84" spans="2:13" ht="13.95" customHeight="1">
      <c r="B84" s="71" t="s">
        <v>125</v>
      </c>
      <c r="C84" s="128" t="s">
        <v>70</v>
      </c>
      <c r="D84" s="126" t="s">
        <v>95</v>
      </c>
      <c r="E84" s="109">
        <v>1</v>
      </c>
      <c r="F84" s="130"/>
      <c r="G84" s="88"/>
      <c r="H84" s="81"/>
      <c r="I84" s="82"/>
      <c r="J84" s="81"/>
      <c r="K84" s="82"/>
      <c r="L84" s="111"/>
      <c r="M84" s="111"/>
    </row>
    <row r="85" spans="2:13" ht="13.95" customHeight="1">
      <c r="B85" s="71" t="s">
        <v>177</v>
      </c>
      <c r="C85" s="128" t="s">
        <v>71</v>
      </c>
      <c r="D85" s="126" t="s">
        <v>95</v>
      </c>
      <c r="E85" s="109">
        <v>1</v>
      </c>
      <c r="F85" s="130"/>
      <c r="G85" s="88"/>
      <c r="H85" s="81"/>
      <c r="I85" s="82"/>
      <c r="J85" s="81"/>
      <c r="K85" s="82"/>
      <c r="L85" s="111"/>
      <c r="M85" s="111"/>
    </row>
    <row r="86" spans="2:13" ht="13.95" customHeight="1">
      <c r="B86" s="71" t="s">
        <v>203</v>
      </c>
      <c r="C86" s="128" t="s">
        <v>72</v>
      </c>
      <c r="D86" s="126" t="s">
        <v>95</v>
      </c>
      <c r="E86" s="109">
        <v>1</v>
      </c>
      <c r="F86" s="130"/>
      <c r="G86" s="88"/>
      <c r="H86" s="81"/>
      <c r="I86" s="82"/>
      <c r="J86" s="81"/>
      <c r="K86" s="82"/>
      <c r="L86" s="111"/>
      <c r="M86" s="111"/>
    </row>
    <row r="87" spans="2:13" ht="13.95" customHeight="1">
      <c r="B87" s="71" t="s">
        <v>204</v>
      </c>
      <c r="C87" s="128" t="s">
        <v>73</v>
      </c>
      <c r="D87" s="126" t="s">
        <v>95</v>
      </c>
      <c r="E87" s="109">
        <v>1</v>
      </c>
      <c r="F87" s="130"/>
      <c r="G87" s="88"/>
      <c r="H87" s="81"/>
      <c r="I87" s="82"/>
      <c r="J87" s="81"/>
      <c r="K87" s="82"/>
      <c r="L87" s="111"/>
      <c r="M87" s="111"/>
    </row>
    <row r="88" spans="2:13" ht="13.95" customHeight="1" thickBot="1">
      <c r="B88" s="76" t="s">
        <v>205</v>
      </c>
      <c r="C88" s="129" t="s">
        <v>45</v>
      </c>
      <c r="D88" s="127" t="s">
        <v>95</v>
      </c>
      <c r="E88" s="96">
        <v>1</v>
      </c>
      <c r="F88" s="131"/>
      <c r="G88" s="90"/>
      <c r="H88" s="136"/>
      <c r="I88" s="84"/>
      <c r="J88" s="83"/>
      <c r="K88" s="84"/>
      <c r="L88" s="111"/>
      <c r="M88" s="111"/>
    </row>
    <row r="89" spans="2:13" ht="13.95" customHeight="1">
      <c r="B89" s="42">
        <v>12</v>
      </c>
      <c r="C89" s="228" t="s">
        <v>46</v>
      </c>
      <c r="D89" s="229"/>
      <c r="E89" s="230"/>
      <c r="F89" s="134"/>
      <c r="G89" s="80">
        <f>SUM(G90:G96)</f>
        <v>0</v>
      </c>
      <c r="H89" s="134"/>
      <c r="I89" s="70">
        <f>SUM(I90:I92)</f>
        <v>0</v>
      </c>
      <c r="J89" s="113"/>
      <c r="K89" s="70">
        <f>SUM(K90:K92)</f>
        <v>0</v>
      </c>
      <c r="L89" s="111"/>
      <c r="M89" s="111"/>
    </row>
    <row r="90" spans="2:13" ht="13.95" customHeight="1">
      <c r="B90" s="71" t="s">
        <v>109</v>
      </c>
      <c r="C90" s="128" t="s">
        <v>16</v>
      </c>
      <c r="D90" s="126" t="s">
        <v>102</v>
      </c>
      <c r="E90" s="109">
        <v>1</v>
      </c>
      <c r="F90" s="130"/>
      <c r="G90" s="88"/>
      <c r="H90" s="130"/>
      <c r="I90" s="88"/>
      <c r="J90" s="130"/>
      <c r="K90" s="88"/>
      <c r="L90" s="111"/>
      <c r="M90" s="111"/>
    </row>
    <row r="91" spans="2:13" ht="13.95" customHeight="1">
      <c r="B91" s="71" t="s">
        <v>110</v>
      </c>
      <c r="C91" s="128" t="s">
        <v>18</v>
      </c>
      <c r="D91" s="126" t="s">
        <v>102</v>
      </c>
      <c r="E91" s="109">
        <v>1</v>
      </c>
      <c r="F91" s="160"/>
      <c r="G91" s="164"/>
      <c r="H91" s="162"/>
      <c r="I91" s="115"/>
      <c r="J91" s="162"/>
      <c r="K91" s="115"/>
      <c r="L91" s="111"/>
      <c r="M91" s="111"/>
    </row>
    <row r="92" spans="2:13" ht="13.95" customHeight="1">
      <c r="B92" s="71" t="s">
        <v>111</v>
      </c>
      <c r="C92" s="128" t="s">
        <v>20</v>
      </c>
      <c r="D92" s="126" t="s">
        <v>102</v>
      </c>
      <c r="E92" s="109">
        <v>1</v>
      </c>
      <c r="F92" s="130"/>
      <c r="G92" s="116"/>
      <c r="H92" s="130"/>
      <c r="I92" s="116"/>
      <c r="J92" s="130"/>
      <c r="K92" s="116"/>
      <c r="L92" s="111"/>
      <c r="M92" s="111"/>
    </row>
    <row r="93" spans="2:13" ht="13.95" customHeight="1">
      <c r="B93" s="71" t="s">
        <v>129</v>
      </c>
      <c r="C93" s="128" t="s">
        <v>73</v>
      </c>
      <c r="D93" s="126" t="s">
        <v>102</v>
      </c>
      <c r="E93" s="109">
        <v>1</v>
      </c>
      <c r="F93" s="130"/>
      <c r="G93" s="116"/>
      <c r="H93" s="81"/>
      <c r="I93" s="82"/>
      <c r="J93" s="81"/>
      <c r="K93" s="82"/>
      <c r="L93" s="111"/>
      <c r="M93" s="111"/>
    </row>
    <row r="94" spans="2:13" ht="13.95" customHeight="1">
      <c r="B94" s="199" t="s">
        <v>130</v>
      </c>
      <c r="C94" s="200" t="s">
        <v>26</v>
      </c>
      <c r="D94" s="206" t="s">
        <v>102</v>
      </c>
      <c r="E94" s="207">
        <v>1</v>
      </c>
      <c r="F94" s="202"/>
      <c r="G94" s="208"/>
      <c r="H94" s="204"/>
      <c r="I94" s="205"/>
      <c r="J94" s="209"/>
      <c r="K94" s="205"/>
      <c r="L94" s="111"/>
      <c r="M94" s="111"/>
    </row>
    <row r="95" spans="2:13" ht="13.95" customHeight="1">
      <c r="B95" s="199" t="s">
        <v>238</v>
      </c>
      <c r="C95" s="200" t="s">
        <v>240</v>
      </c>
      <c r="D95" s="206" t="s">
        <v>102</v>
      </c>
      <c r="E95" s="207">
        <v>1</v>
      </c>
      <c r="F95" s="202"/>
      <c r="G95" s="208"/>
      <c r="H95" s="204"/>
      <c r="I95" s="205"/>
      <c r="J95" s="209"/>
      <c r="K95" s="205"/>
      <c r="L95" s="111"/>
      <c r="M95" s="111"/>
    </row>
    <row r="96" spans="2:13" ht="13.95" customHeight="1" thickBot="1">
      <c r="B96" s="76" t="s">
        <v>239</v>
      </c>
      <c r="C96" s="129" t="s">
        <v>28</v>
      </c>
      <c r="D96" s="127" t="s">
        <v>102</v>
      </c>
      <c r="E96" s="96">
        <v>1</v>
      </c>
      <c r="F96" s="131"/>
      <c r="G96" s="90"/>
      <c r="H96" s="136"/>
      <c r="I96" s="84"/>
      <c r="J96" s="83"/>
      <c r="K96" s="84"/>
      <c r="L96" s="111"/>
      <c r="M96" s="111"/>
    </row>
    <row r="97" spans="2:13" ht="13.95" customHeight="1">
      <c r="B97" s="42">
        <v>13</v>
      </c>
      <c r="C97" s="228" t="s">
        <v>52</v>
      </c>
      <c r="D97" s="229"/>
      <c r="E97" s="230"/>
      <c r="F97" s="86"/>
      <c r="G97" s="80">
        <f>SUM(G98:G104)</f>
        <v>0</v>
      </c>
      <c r="H97" s="134"/>
      <c r="I97" s="80">
        <f>SUM(I98:I101)</f>
        <v>0</v>
      </c>
      <c r="J97" s="134"/>
      <c r="K97" s="80">
        <f>SUM(K98:K101)</f>
        <v>0</v>
      </c>
      <c r="L97" s="111"/>
      <c r="M97" s="111"/>
    </row>
    <row r="98" spans="2:13" ht="13.95" customHeight="1">
      <c r="B98" s="71" t="s">
        <v>112</v>
      </c>
      <c r="C98" s="141" t="s">
        <v>16</v>
      </c>
      <c r="D98" s="71" t="s">
        <v>102</v>
      </c>
      <c r="E98" s="109">
        <v>1</v>
      </c>
      <c r="F98" s="130"/>
      <c r="G98" s="88"/>
      <c r="H98" s="130"/>
      <c r="I98" s="88"/>
      <c r="J98" s="130"/>
      <c r="K98" s="88"/>
      <c r="L98" s="111"/>
      <c r="M98" s="111"/>
    </row>
    <row r="99" spans="2:13" ht="13.95" customHeight="1">
      <c r="B99" s="71" t="s">
        <v>113</v>
      </c>
      <c r="C99" s="128" t="s">
        <v>18</v>
      </c>
      <c r="D99" s="126" t="s">
        <v>102</v>
      </c>
      <c r="E99" s="109">
        <v>1</v>
      </c>
      <c r="F99" s="130"/>
      <c r="G99" s="116"/>
      <c r="H99" s="130"/>
      <c r="I99" s="116"/>
      <c r="J99" s="130"/>
      <c r="K99" s="116"/>
      <c r="L99" s="111"/>
      <c r="M99" s="111"/>
    </row>
    <row r="100" spans="2:13" ht="13.95" customHeight="1">
      <c r="B100" s="71" t="s">
        <v>114</v>
      </c>
      <c r="C100" s="128" t="s">
        <v>20</v>
      </c>
      <c r="D100" s="126" t="s">
        <v>102</v>
      </c>
      <c r="E100" s="109">
        <v>1</v>
      </c>
      <c r="F100" s="130"/>
      <c r="G100" s="163"/>
      <c r="H100" s="162"/>
      <c r="I100" s="115"/>
      <c r="J100" s="162"/>
      <c r="K100" s="115"/>
      <c r="L100" s="111"/>
      <c r="M100" s="111"/>
    </row>
    <row r="101" spans="2:13" ht="13.95" customHeight="1">
      <c r="B101" s="71" t="s">
        <v>178</v>
      </c>
      <c r="C101" s="128" t="s">
        <v>77</v>
      </c>
      <c r="D101" s="126" t="s">
        <v>95</v>
      </c>
      <c r="E101" s="109">
        <v>1</v>
      </c>
      <c r="F101" s="130"/>
      <c r="G101" s="116"/>
      <c r="H101" s="130"/>
      <c r="I101" s="116"/>
      <c r="J101" s="130"/>
      <c r="K101" s="116"/>
      <c r="L101" s="111"/>
      <c r="M101" s="111"/>
    </row>
    <row r="102" spans="2:13" ht="13.95" customHeight="1">
      <c r="B102" s="71" t="s">
        <v>179</v>
      </c>
      <c r="C102" s="128" t="s">
        <v>78</v>
      </c>
      <c r="D102" s="126" t="s">
        <v>105</v>
      </c>
      <c r="E102" s="109">
        <v>16</v>
      </c>
      <c r="F102" s="160"/>
      <c r="G102" s="164"/>
      <c r="H102" s="81"/>
      <c r="I102" s="82"/>
      <c r="J102" s="81"/>
      <c r="K102" s="82"/>
      <c r="L102" s="111"/>
      <c r="M102" s="111"/>
    </row>
    <row r="103" spans="2:13" ht="13.95" customHeight="1">
      <c r="B103" s="71" t="s">
        <v>180</v>
      </c>
      <c r="C103" s="128" t="s">
        <v>26</v>
      </c>
      <c r="D103" s="126" t="s">
        <v>95</v>
      </c>
      <c r="E103" s="109">
        <v>1</v>
      </c>
      <c r="F103" s="160"/>
      <c r="G103" s="125"/>
      <c r="H103" s="81"/>
      <c r="I103" s="82"/>
      <c r="J103" s="135"/>
      <c r="K103" s="82"/>
      <c r="L103" s="111"/>
      <c r="M103" s="111"/>
    </row>
    <row r="104" spans="2:13" ht="13.95" customHeight="1" thickBot="1">
      <c r="B104" s="76" t="s">
        <v>227</v>
      </c>
      <c r="C104" s="129" t="s">
        <v>28</v>
      </c>
      <c r="D104" s="127" t="s">
        <v>95</v>
      </c>
      <c r="E104" s="96">
        <v>1</v>
      </c>
      <c r="F104" s="161"/>
      <c r="G104" s="117"/>
      <c r="H104" s="83"/>
      <c r="I104" s="84"/>
      <c r="J104" s="136"/>
      <c r="K104" s="84"/>
      <c r="L104" s="111"/>
      <c r="M104" s="111"/>
    </row>
    <row r="105" spans="2:13" ht="13.95" customHeight="1">
      <c r="B105" s="42">
        <v>14</v>
      </c>
      <c r="C105" s="228" t="s">
        <v>108</v>
      </c>
      <c r="D105" s="229"/>
      <c r="E105" s="230"/>
      <c r="F105" s="166"/>
      <c r="G105" s="80">
        <f>SUM(G106:G119)</f>
        <v>0</v>
      </c>
      <c r="H105" s="165"/>
      <c r="I105" s="139">
        <f>SUM(I106:I118)</f>
        <v>0</v>
      </c>
      <c r="J105" s="173"/>
      <c r="K105" s="139">
        <f>SUM(K106:K118)</f>
        <v>0</v>
      </c>
      <c r="L105" s="111"/>
      <c r="M105" s="111"/>
    </row>
    <row r="106" spans="2:13" ht="13.95" customHeight="1">
      <c r="B106" s="71" t="s">
        <v>115</v>
      </c>
      <c r="C106" s="128" t="s">
        <v>16</v>
      </c>
      <c r="D106" s="126" t="s">
        <v>102</v>
      </c>
      <c r="E106" s="73">
        <v>1</v>
      </c>
      <c r="F106" s="167"/>
      <c r="G106" s="164"/>
      <c r="H106" s="162"/>
      <c r="I106" s="170"/>
      <c r="J106" s="174"/>
      <c r="K106" s="115"/>
      <c r="L106" s="111"/>
      <c r="M106" s="111"/>
    </row>
    <row r="107" spans="2:13" ht="13.95" customHeight="1">
      <c r="B107" s="71" t="s">
        <v>116</v>
      </c>
      <c r="C107" s="128" t="s">
        <v>18</v>
      </c>
      <c r="D107" s="126" t="s">
        <v>102</v>
      </c>
      <c r="E107" s="73">
        <v>1</v>
      </c>
      <c r="F107" s="167"/>
      <c r="G107" s="164"/>
      <c r="H107" s="162"/>
      <c r="I107" s="170"/>
      <c r="J107" s="174"/>
      <c r="K107" s="115"/>
      <c r="L107" s="111"/>
      <c r="M107" s="111"/>
    </row>
    <row r="108" spans="2:13" ht="13.95" customHeight="1">
      <c r="B108" s="71" t="s">
        <v>117</v>
      </c>
      <c r="C108" s="128" t="s">
        <v>20</v>
      </c>
      <c r="D108" s="126" t="s">
        <v>102</v>
      </c>
      <c r="E108" s="73">
        <v>1</v>
      </c>
      <c r="F108" s="167"/>
      <c r="G108" s="164"/>
      <c r="H108" s="162"/>
      <c r="I108" s="170"/>
      <c r="J108" s="174"/>
      <c r="K108" s="115"/>
      <c r="L108" s="111"/>
      <c r="M108" s="111"/>
    </row>
    <row r="109" spans="2:13" ht="13.95" customHeight="1">
      <c r="B109" s="71" t="s">
        <v>181</v>
      </c>
      <c r="C109" s="128" t="s">
        <v>135</v>
      </c>
      <c r="D109" s="126" t="s">
        <v>91</v>
      </c>
      <c r="E109" s="73">
        <v>16</v>
      </c>
      <c r="F109" s="167"/>
      <c r="G109" s="164"/>
      <c r="H109" s="162"/>
      <c r="I109" s="170"/>
      <c r="J109" s="174"/>
      <c r="K109" s="115"/>
      <c r="L109" s="111"/>
      <c r="M109" s="111"/>
    </row>
    <row r="110" spans="2:13" ht="13.95" customHeight="1">
      <c r="B110" s="71" t="s">
        <v>182</v>
      </c>
      <c r="C110" s="128" t="s">
        <v>136</v>
      </c>
      <c r="D110" s="126" t="s">
        <v>91</v>
      </c>
      <c r="E110" s="73">
        <f>16*24*2</f>
        <v>768</v>
      </c>
      <c r="F110" s="168"/>
      <c r="G110" s="155"/>
      <c r="H110" s="157"/>
      <c r="I110" s="171"/>
      <c r="J110" s="175"/>
      <c r="K110" s="118"/>
    </row>
    <row r="111" spans="2:13" ht="13.95" customHeight="1">
      <c r="B111" s="71" t="s">
        <v>183</v>
      </c>
      <c r="C111" s="128" t="s">
        <v>137</v>
      </c>
      <c r="D111" s="126" t="s">
        <v>91</v>
      </c>
      <c r="E111" s="218">
        <v>60</v>
      </c>
      <c r="F111" s="168"/>
      <c r="G111" s="155"/>
      <c r="H111" s="157"/>
      <c r="I111" s="171"/>
      <c r="J111" s="175"/>
      <c r="K111" s="118"/>
    </row>
    <row r="112" spans="2:13" ht="13.95" customHeight="1">
      <c r="B112" s="71" t="s">
        <v>206</v>
      </c>
      <c r="C112" s="128" t="s">
        <v>138</v>
      </c>
      <c r="D112" s="126" t="s">
        <v>91</v>
      </c>
      <c r="E112" s="212">
        <f>4*2*16</f>
        <v>128</v>
      </c>
      <c r="F112" s="168"/>
      <c r="G112" s="155"/>
      <c r="H112" s="157"/>
      <c r="I112" s="171"/>
      <c r="J112" s="175"/>
      <c r="K112" s="118"/>
    </row>
    <row r="113" spans="2:11" ht="13.95" customHeight="1">
      <c r="B113" s="71" t="s">
        <v>207</v>
      </c>
      <c r="C113" s="128" t="s">
        <v>139</v>
      </c>
      <c r="D113" s="219" t="s">
        <v>91</v>
      </c>
      <c r="E113" s="218">
        <f>5*2*16</f>
        <v>160</v>
      </c>
      <c r="F113" s="168"/>
      <c r="G113" s="155"/>
      <c r="H113" s="157"/>
      <c r="I113" s="171"/>
      <c r="J113" s="175"/>
      <c r="K113" s="118"/>
    </row>
    <row r="114" spans="2:11" ht="13.95" customHeight="1">
      <c r="B114" s="71" t="s">
        <v>208</v>
      </c>
      <c r="C114" s="128" t="s">
        <v>140</v>
      </c>
      <c r="D114" s="219" t="s">
        <v>91</v>
      </c>
      <c r="E114" s="218">
        <v>8</v>
      </c>
      <c r="F114" s="168"/>
      <c r="G114" s="155"/>
      <c r="H114" s="157"/>
      <c r="I114" s="171"/>
      <c r="J114" s="175"/>
      <c r="K114" s="118"/>
    </row>
    <row r="115" spans="2:11" ht="13.95" customHeight="1">
      <c r="B115" s="71" t="s">
        <v>209</v>
      </c>
      <c r="C115" s="128" t="s">
        <v>141</v>
      </c>
      <c r="D115" s="219" t="s">
        <v>91</v>
      </c>
      <c r="E115" s="218">
        <v>77</v>
      </c>
      <c r="F115" s="168"/>
      <c r="G115" s="155"/>
      <c r="H115" s="157"/>
      <c r="I115" s="171"/>
      <c r="J115" s="175"/>
      <c r="K115" s="118"/>
    </row>
    <row r="116" spans="2:11" ht="13.95" customHeight="1">
      <c r="B116" s="71" t="s">
        <v>210</v>
      </c>
      <c r="C116" s="220" t="s">
        <v>142</v>
      </c>
      <c r="D116" s="219" t="s">
        <v>252</v>
      </c>
      <c r="E116" s="218">
        <v>225</v>
      </c>
      <c r="F116" s="168"/>
      <c r="G116" s="155"/>
      <c r="H116" s="157"/>
      <c r="I116" s="171"/>
      <c r="J116" s="175"/>
      <c r="K116" s="118"/>
    </row>
    <row r="117" spans="2:11" ht="13.95" customHeight="1">
      <c r="B117" s="71" t="s">
        <v>211</v>
      </c>
      <c r="C117" s="128" t="s">
        <v>143</v>
      </c>
      <c r="D117" s="126" t="s">
        <v>91</v>
      </c>
      <c r="E117" s="212">
        <v>7</v>
      </c>
      <c r="F117" s="168"/>
      <c r="G117" s="155"/>
      <c r="H117" s="157"/>
      <c r="I117" s="171"/>
      <c r="J117" s="175"/>
      <c r="K117" s="118"/>
    </row>
    <row r="118" spans="2:11" ht="13.95" customHeight="1">
      <c r="B118" s="71" t="s">
        <v>212</v>
      </c>
      <c r="C118" s="128" t="s">
        <v>128</v>
      </c>
      <c r="D118" s="126" t="s">
        <v>102</v>
      </c>
      <c r="E118" s="212">
        <v>1</v>
      </c>
      <c r="F118" s="168"/>
      <c r="G118" s="155"/>
      <c r="H118" s="157"/>
      <c r="I118" s="171"/>
      <c r="J118" s="175"/>
      <c r="K118" s="118"/>
    </row>
    <row r="119" spans="2:11" ht="13.95" customHeight="1" thickBot="1">
      <c r="B119" s="76" t="s">
        <v>213</v>
      </c>
      <c r="C119" s="129" t="s">
        <v>28</v>
      </c>
      <c r="D119" s="127" t="s">
        <v>102</v>
      </c>
      <c r="E119" s="78">
        <v>1</v>
      </c>
      <c r="F119" s="169"/>
      <c r="G119" s="156"/>
      <c r="H119" s="136"/>
      <c r="I119" s="172"/>
      <c r="J119" s="83"/>
      <c r="K119" s="84"/>
    </row>
    <row r="120" spans="2:11" ht="13.95" customHeight="1">
      <c r="B120" s="42">
        <v>15</v>
      </c>
      <c r="C120" s="228" t="s">
        <v>124</v>
      </c>
      <c r="D120" s="229"/>
      <c r="E120" s="230"/>
      <c r="F120" s="148"/>
      <c r="G120" s="139">
        <f>SUM(G121:G126)</f>
        <v>0</v>
      </c>
      <c r="H120" s="178"/>
      <c r="I120" s="80">
        <f>SUM(I121:I124)</f>
        <v>0</v>
      </c>
      <c r="J120" s="152"/>
      <c r="K120" s="80">
        <f>SUM(K121:K124)</f>
        <v>0</v>
      </c>
    </row>
    <row r="121" spans="2:11" ht="13.95" customHeight="1">
      <c r="B121" s="71" t="s">
        <v>119</v>
      </c>
      <c r="C121" s="128" t="s">
        <v>16</v>
      </c>
      <c r="D121" s="126" t="s">
        <v>102</v>
      </c>
      <c r="E121" s="109">
        <v>1</v>
      </c>
      <c r="F121" s="149"/>
      <c r="G121" s="176"/>
      <c r="H121" s="175"/>
      <c r="I121" s="118"/>
      <c r="J121" s="157"/>
      <c r="K121" s="118"/>
    </row>
    <row r="122" spans="2:11" ht="13.95" customHeight="1">
      <c r="B122" s="71" t="s">
        <v>126</v>
      </c>
      <c r="C122" s="128" t="s">
        <v>18</v>
      </c>
      <c r="D122" s="126" t="s">
        <v>102</v>
      </c>
      <c r="E122" s="109">
        <v>1</v>
      </c>
      <c r="F122" s="149"/>
      <c r="G122" s="176"/>
      <c r="H122" s="175"/>
      <c r="I122" s="118"/>
      <c r="J122" s="157"/>
      <c r="K122" s="118"/>
    </row>
    <row r="123" spans="2:11" ht="13.95" customHeight="1">
      <c r="B123" s="71" t="s">
        <v>120</v>
      </c>
      <c r="C123" s="128" t="s">
        <v>20</v>
      </c>
      <c r="D123" s="126" t="s">
        <v>102</v>
      </c>
      <c r="E123" s="109">
        <v>1</v>
      </c>
      <c r="F123" s="149"/>
      <c r="G123" s="176"/>
      <c r="H123" s="175"/>
      <c r="I123" s="118"/>
      <c r="J123" s="157"/>
      <c r="K123" s="118"/>
    </row>
    <row r="124" spans="2:11" ht="13.95" customHeight="1">
      <c r="B124" s="71" t="s">
        <v>184</v>
      </c>
      <c r="C124" s="128" t="s">
        <v>64</v>
      </c>
      <c r="D124" s="126" t="s">
        <v>91</v>
      </c>
      <c r="E124" s="221">
        <v>8</v>
      </c>
      <c r="F124" s="149"/>
      <c r="G124" s="176"/>
      <c r="H124" s="175"/>
      <c r="I124" s="118"/>
      <c r="J124" s="157"/>
      <c r="K124" s="118"/>
    </row>
    <row r="125" spans="2:11" ht="13.95" customHeight="1">
      <c r="B125" s="71" t="s">
        <v>185</v>
      </c>
      <c r="C125" s="128" t="s">
        <v>26</v>
      </c>
      <c r="D125" s="126" t="s">
        <v>91</v>
      </c>
      <c r="E125" s="221">
        <v>8</v>
      </c>
      <c r="F125" s="149"/>
      <c r="G125" s="176"/>
      <c r="H125" s="81"/>
      <c r="I125" s="82"/>
      <c r="J125" s="135"/>
      <c r="K125" s="82"/>
    </row>
    <row r="126" spans="2:11" ht="13.95" customHeight="1" thickBot="1">
      <c r="B126" s="76" t="s">
        <v>226</v>
      </c>
      <c r="C126" s="129" t="s">
        <v>28</v>
      </c>
      <c r="D126" s="127" t="s">
        <v>102</v>
      </c>
      <c r="E126" s="96">
        <v>1</v>
      </c>
      <c r="F126" s="150"/>
      <c r="G126" s="177"/>
      <c r="H126" s="83"/>
      <c r="I126" s="84"/>
      <c r="J126" s="136"/>
      <c r="K126" s="84"/>
    </row>
    <row r="127" spans="2:11" ht="13.95" customHeight="1">
      <c r="B127" s="42">
        <v>16</v>
      </c>
      <c r="C127" s="228" t="s">
        <v>121</v>
      </c>
      <c r="D127" s="229"/>
      <c r="E127" s="230"/>
      <c r="F127" s="179"/>
      <c r="G127" s="80">
        <f>SUM(G128:G133)</f>
        <v>0</v>
      </c>
      <c r="H127" s="152"/>
      <c r="I127" s="80">
        <f>SUM(I128:I131)</f>
        <v>0</v>
      </c>
      <c r="J127" s="152"/>
      <c r="K127" s="80">
        <f>SUM(K128:K131)</f>
        <v>0</v>
      </c>
    </row>
    <row r="128" spans="2:11" ht="13.95" customHeight="1">
      <c r="B128" s="71" t="s">
        <v>122</v>
      </c>
      <c r="C128" s="141" t="s">
        <v>16</v>
      </c>
      <c r="D128" s="71" t="s">
        <v>102</v>
      </c>
      <c r="E128" s="73">
        <v>1</v>
      </c>
      <c r="F128" s="168"/>
      <c r="G128" s="155"/>
      <c r="H128" s="157"/>
      <c r="I128" s="118"/>
      <c r="J128" s="157"/>
      <c r="K128" s="118"/>
    </row>
    <row r="129" spans="2:11" ht="13.95" customHeight="1">
      <c r="B129" s="71" t="s">
        <v>123</v>
      </c>
      <c r="C129" s="128" t="s">
        <v>18</v>
      </c>
      <c r="D129" s="126" t="s">
        <v>102</v>
      </c>
      <c r="E129" s="73">
        <v>1</v>
      </c>
      <c r="F129" s="168"/>
      <c r="G129" s="155"/>
      <c r="H129" s="157"/>
      <c r="I129" s="118"/>
      <c r="J129" s="157"/>
      <c r="K129" s="118"/>
    </row>
    <row r="130" spans="2:11" ht="13.95" customHeight="1">
      <c r="B130" s="71" t="s">
        <v>144</v>
      </c>
      <c r="C130" s="128" t="s">
        <v>20</v>
      </c>
      <c r="D130" s="126" t="s">
        <v>102</v>
      </c>
      <c r="E130" s="73">
        <v>1</v>
      </c>
      <c r="F130" s="168"/>
      <c r="G130" s="155"/>
      <c r="H130" s="157"/>
      <c r="I130" s="118"/>
      <c r="J130" s="157"/>
      <c r="K130" s="118"/>
    </row>
    <row r="131" spans="2:11" ht="13.95" customHeight="1">
      <c r="B131" s="71" t="s">
        <v>187</v>
      </c>
      <c r="C131" s="128" t="s">
        <v>64</v>
      </c>
      <c r="D131" s="126" t="s">
        <v>91</v>
      </c>
      <c r="E131" s="73">
        <v>5</v>
      </c>
      <c r="F131" s="168"/>
      <c r="G131" s="155"/>
      <c r="H131" s="157"/>
      <c r="I131" s="118"/>
      <c r="J131" s="157"/>
      <c r="K131" s="118"/>
    </row>
    <row r="132" spans="2:11" ht="13.95" customHeight="1">
      <c r="B132" s="71" t="s">
        <v>189</v>
      </c>
      <c r="C132" s="128" t="s">
        <v>26</v>
      </c>
      <c r="D132" s="126" t="s">
        <v>91</v>
      </c>
      <c r="E132" s="73">
        <v>5</v>
      </c>
      <c r="F132" s="168"/>
      <c r="G132" s="155"/>
      <c r="H132" s="135"/>
      <c r="I132" s="82"/>
      <c r="J132" s="135"/>
      <c r="K132" s="82"/>
    </row>
    <row r="133" spans="2:11" ht="13.95" customHeight="1" thickBot="1">
      <c r="B133" s="76" t="s">
        <v>225</v>
      </c>
      <c r="C133" s="129" t="s">
        <v>28</v>
      </c>
      <c r="D133" s="127" t="s">
        <v>102</v>
      </c>
      <c r="E133" s="78">
        <v>1</v>
      </c>
      <c r="F133" s="169"/>
      <c r="G133" s="156"/>
      <c r="H133" s="136"/>
      <c r="I133" s="84"/>
      <c r="J133" s="83"/>
      <c r="K133" s="84"/>
    </row>
    <row r="134" spans="2:11" ht="13.95" customHeight="1">
      <c r="B134" s="42">
        <v>17</v>
      </c>
      <c r="C134" s="228" t="s">
        <v>186</v>
      </c>
      <c r="D134" s="229"/>
      <c r="E134" s="230"/>
      <c r="F134" s="179"/>
      <c r="G134" s="80">
        <f>SUM(G135:G144)</f>
        <v>0</v>
      </c>
      <c r="H134" s="152"/>
      <c r="I134" s="80">
        <f>SUM(I135:I143)</f>
        <v>0</v>
      </c>
      <c r="J134" s="152"/>
      <c r="K134" s="80">
        <f>SUM(K135:K143)</f>
        <v>0</v>
      </c>
    </row>
    <row r="135" spans="2:11" ht="13.95" customHeight="1">
      <c r="B135" s="71" t="s">
        <v>127</v>
      </c>
      <c r="C135" s="128" t="s">
        <v>16</v>
      </c>
      <c r="D135" s="126" t="s">
        <v>102</v>
      </c>
      <c r="E135" s="109">
        <v>1</v>
      </c>
      <c r="F135" s="149"/>
      <c r="G135" s="155"/>
      <c r="H135" s="157"/>
      <c r="I135" s="118"/>
      <c r="J135" s="157"/>
      <c r="K135" s="118"/>
    </row>
    <row r="136" spans="2:11" ht="13.95" customHeight="1">
      <c r="B136" s="71" t="s">
        <v>198</v>
      </c>
      <c r="C136" s="128" t="s">
        <v>18</v>
      </c>
      <c r="D136" s="126" t="s">
        <v>102</v>
      </c>
      <c r="E136" s="109">
        <v>1</v>
      </c>
      <c r="F136" s="149"/>
      <c r="G136" s="155"/>
      <c r="H136" s="157"/>
      <c r="I136" s="118"/>
      <c r="J136" s="157"/>
      <c r="K136" s="118"/>
    </row>
    <row r="137" spans="2:11" ht="13.95" customHeight="1">
      <c r="B137" s="71" t="s">
        <v>199</v>
      </c>
      <c r="C137" s="128" t="s">
        <v>20</v>
      </c>
      <c r="D137" s="126" t="s">
        <v>102</v>
      </c>
      <c r="E137" s="109">
        <v>1</v>
      </c>
      <c r="F137" s="149"/>
      <c r="G137" s="155"/>
      <c r="H137" s="157"/>
      <c r="I137" s="118"/>
      <c r="J137" s="157"/>
      <c r="K137" s="118"/>
    </row>
    <row r="138" spans="2:11" ht="13.95" customHeight="1">
      <c r="B138" s="71" t="s">
        <v>218</v>
      </c>
      <c r="C138" s="143" t="s">
        <v>188</v>
      </c>
      <c r="D138" s="142" t="s">
        <v>102</v>
      </c>
      <c r="E138" s="158">
        <v>1</v>
      </c>
      <c r="F138" s="149"/>
      <c r="G138" s="155"/>
      <c r="H138" s="157"/>
      <c r="I138" s="118"/>
      <c r="J138" s="157"/>
      <c r="K138" s="118"/>
    </row>
    <row r="139" spans="2:11" ht="13.95" customHeight="1">
      <c r="B139" s="71" t="s">
        <v>219</v>
      </c>
      <c r="C139" s="128" t="s">
        <v>190</v>
      </c>
      <c r="D139" s="126" t="s">
        <v>102</v>
      </c>
      <c r="E139" s="109">
        <v>1</v>
      </c>
      <c r="F139" s="149"/>
      <c r="G139" s="155"/>
      <c r="H139" s="157"/>
      <c r="I139" s="118"/>
      <c r="J139" s="157"/>
      <c r="K139" s="118"/>
    </row>
    <row r="140" spans="2:11" ht="13.95" customHeight="1">
      <c r="B140" s="71" t="s">
        <v>220</v>
      </c>
      <c r="C140" s="143" t="s">
        <v>191</v>
      </c>
      <c r="D140" s="142" t="s">
        <v>102</v>
      </c>
      <c r="E140" s="158">
        <v>1</v>
      </c>
      <c r="F140" s="149"/>
      <c r="G140" s="155"/>
      <c r="H140" s="157"/>
      <c r="I140" s="118"/>
      <c r="J140" s="157"/>
      <c r="K140" s="118"/>
    </row>
    <row r="141" spans="2:11" ht="13.95" customHeight="1">
      <c r="B141" s="71" t="s">
        <v>221</v>
      </c>
      <c r="C141" s="143" t="s">
        <v>192</v>
      </c>
      <c r="D141" s="142" t="s">
        <v>91</v>
      </c>
      <c r="E141" s="158">
        <v>5</v>
      </c>
      <c r="F141" s="149"/>
      <c r="G141" s="155"/>
      <c r="H141" s="157"/>
      <c r="I141" s="118"/>
      <c r="J141" s="157"/>
      <c r="K141" s="118"/>
    </row>
    <row r="142" spans="2:11" ht="13.95" customHeight="1">
      <c r="B142" s="71" t="s">
        <v>222</v>
      </c>
      <c r="C142" s="143" t="s">
        <v>193</v>
      </c>
      <c r="D142" s="142" t="s">
        <v>91</v>
      </c>
      <c r="E142" s="158">
        <v>28</v>
      </c>
      <c r="F142" s="149"/>
      <c r="G142" s="155"/>
      <c r="H142" s="157"/>
      <c r="I142" s="118"/>
      <c r="J142" s="157"/>
      <c r="K142" s="118"/>
    </row>
    <row r="143" spans="2:11" ht="13.95" customHeight="1">
      <c r="B143" s="71" t="s">
        <v>223</v>
      </c>
      <c r="C143" s="143" t="s">
        <v>194</v>
      </c>
      <c r="D143" s="142" t="s">
        <v>91</v>
      </c>
      <c r="E143" s="158">
        <v>13</v>
      </c>
      <c r="F143" s="149"/>
      <c r="G143" s="155"/>
      <c r="H143" s="157"/>
      <c r="I143" s="118"/>
      <c r="J143" s="157"/>
      <c r="K143" s="118"/>
    </row>
    <row r="144" spans="2:11" ht="13.95" customHeight="1" thickBot="1">
      <c r="B144" s="76" t="s">
        <v>224</v>
      </c>
      <c r="C144" s="145" t="s">
        <v>195</v>
      </c>
      <c r="D144" s="144" t="s">
        <v>102</v>
      </c>
      <c r="E144" s="159">
        <v>1</v>
      </c>
      <c r="F144" s="150"/>
      <c r="G144" s="156"/>
      <c r="H144" s="136"/>
      <c r="I144" s="84"/>
      <c r="J144" s="136"/>
      <c r="K144" s="84"/>
    </row>
    <row r="145" spans="2:12" ht="13.95" customHeight="1" thickBot="1">
      <c r="B145" s="122">
        <v>18</v>
      </c>
      <c r="C145" s="228" t="s">
        <v>59</v>
      </c>
      <c r="D145" s="229"/>
      <c r="E145" s="230"/>
      <c r="F145" s="185"/>
      <c r="G145" s="123">
        <f>SUM(G146:G148)</f>
        <v>0</v>
      </c>
      <c r="H145" s="124"/>
      <c r="I145" s="123">
        <f>+I146+I148</f>
        <v>0</v>
      </c>
      <c r="J145" s="124"/>
      <c r="K145" s="123">
        <f>+K146+K148</f>
        <v>0</v>
      </c>
    </row>
    <row r="146" spans="2:12" ht="13.95" customHeight="1">
      <c r="B146" s="107" t="s">
        <v>201</v>
      </c>
      <c r="C146" s="147" t="s">
        <v>62</v>
      </c>
      <c r="D146" s="146" t="s">
        <v>102</v>
      </c>
      <c r="E146" s="151">
        <v>1</v>
      </c>
      <c r="F146" s="148"/>
      <c r="G146" s="154"/>
      <c r="H146" s="152"/>
      <c r="I146" s="120"/>
      <c r="J146" s="152"/>
      <c r="K146" s="120"/>
    </row>
    <row r="147" spans="2:12" ht="13.95" customHeight="1">
      <c r="B147" s="199" t="s">
        <v>214</v>
      </c>
      <c r="C147" s="215" t="s">
        <v>244</v>
      </c>
      <c r="D147" s="217" t="s">
        <v>91</v>
      </c>
      <c r="E147" s="216">
        <v>4900</v>
      </c>
      <c r="F147" s="213"/>
      <c r="G147" s="214"/>
      <c r="H147" s="204"/>
      <c r="I147" s="205"/>
      <c r="J147" s="204"/>
      <c r="K147" s="205"/>
    </row>
    <row r="148" spans="2:12" ht="13.95" customHeight="1" thickBot="1">
      <c r="B148" s="76" t="s">
        <v>215</v>
      </c>
      <c r="C148" s="129" t="s">
        <v>63</v>
      </c>
      <c r="D148" s="127" t="s">
        <v>102</v>
      </c>
      <c r="E148" s="96">
        <v>1</v>
      </c>
      <c r="F148" s="150"/>
      <c r="G148" s="156"/>
      <c r="H148" s="153"/>
      <c r="I148" s="119"/>
      <c r="J148" s="153"/>
      <c r="K148" s="119"/>
    </row>
    <row r="149" spans="2:12" ht="13.8" thickBot="1">
      <c r="H149" s="106"/>
    </row>
    <row r="150" spans="2:12" ht="19.95" customHeight="1" thickBot="1">
      <c r="B150" s="225" t="s">
        <v>147</v>
      </c>
      <c r="C150" s="226"/>
      <c r="D150" s="226"/>
      <c r="E150" s="227"/>
      <c r="F150" s="58"/>
      <c r="G150" s="59">
        <f>+G7+G10+G19+G27+G34+G41+G50+G57+G61+G69+G80+G89+G97+G105+G120+G127+G134+G145</f>
        <v>0</v>
      </c>
      <c r="H150" s="105"/>
      <c r="I150" s="59">
        <f>+I7+I10+I19+I27+I34+I41+I50+I57+I61+I69+I80+I89+I97+I105+I120+I127+I134+I145</f>
        <v>0</v>
      </c>
      <c r="J150" s="58"/>
      <c r="K150" s="59">
        <f>+K7+K10+K19+K27+K34+K41+K50+K57+K61+K69+K80+K89+K97+K105+K120+K127+K134+K145</f>
        <v>0</v>
      </c>
    </row>
    <row r="151" spans="2:12" ht="13.8" thickBot="1">
      <c r="F151" s="182"/>
      <c r="G151" s="183"/>
      <c r="H151" s="182"/>
      <c r="I151" s="184"/>
      <c r="J151" s="182"/>
      <c r="K151" s="183"/>
      <c r="L151" s="102"/>
    </row>
    <row r="152" spans="2:12" ht="13.95" customHeight="1">
      <c r="B152" s="42">
        <v>19</v>
      </c>
      <c r="C152" s="228" t="s">
        <v>150</v>
      </c>
      <c r="D152" s="229"/>
      <c r="E152" s="230"/>
      <c r="F152" s="69"/>
      <c r="G152" s="80">
        <f>SUM(G153:G154)</f>
        <v>0</v>
      </c>
      <c r="H152" s="69"/>
      <c r="I152" s="80">
        <f>SUM(I153)</f>
        <v>0</v>
      </c>
      <c r="J152" s="69"/>
      <c r="K152" s="80">
        <f>SUM(K153)</f>
        <v>0</v>
      </c>
    </row>
    <row r="153" spans="2:12" ht="13.95" customHeight="1">
      <c r="B153" s="71" t="s">
        <v>216</v>
      </c>
      <c r="C153" s="72" t="s">
        <v>64</v>
      </c>
      <c r="D153" s="98" t="s">
        <v>200</v>
      </c>
      <c r="E153" s="73">
        <v>5</v>
      </c>
      <c r="F153" s="74"/>
      <c r="G153" s="75">
        <f>+F153*E153</f>
        <v>0</v>
      </c>
      <c r="H153" s="74"/>
      <c r="I153" s="75">
        <f>+H153*E153</f>
        <v>0</v>
      </c>
      <c r="J153" s="74"/>
      <c r="K153" s="75">
        <f>+E153*J153</f>
        <v>0</v>
      </c>
    </row>
    <row r="154" spans="2:12" ht="13.95" customHeight="1" thickBot="1">
      <c r="B154" s="76" t="s">
        <v>217</v>
      </c>
      <c r="C154" s="77" t="s">
        <v>251</v>
      </c>
      <c r="D154" s="99" t="s">
        <v>200</v>
      </c>
      <c r="E154" s="78">
        <v>5</v>
      </c>
      <c r="F154" s="85"/>
      <c r="G154" s="79">
        <f>+F154*E154</f>
        <v>0</v>
      </c>
      <c r="H154" s="83"/>
      <c r="I154" s="84"/>
      <c r="J154" s="83"/>
      <c r="K154" s="84"/>
    </row>
    <row r="155" spans="2:12" ht="19.95" customHeight="1" thickBot="1">
      <c r="B155" s="225" t="s">
        <v>148</v>
      </c>
      <c r="C155" s="226"/>
      <c r="D155" s="226"/>
      <c r="E155" s="227"/>
      <c r="F155" s="58"/>
      <c r="G155" s="59">
        <f>G152</f>
        <v>0</v>
      </c>
      <c r="H155" s="58"/>
      <c r="I155" s="59">
        <f>+I152</f>
        <v>0</v>
      </c>
      <c r="J155" s="58"/>
      <c r="K155" s="59">
        <f>+K152</f>
        <v>0</v>
      </c>
    </row>
    <row r="156" spans="2:12" ht="13.8" thickBot="1">
      <c r="B156" s="91"/>
      <c r="C156" s="91"/>
      <c r="D156" s="91"/>
      <c r="E156" s="91"/>
      <c r="F156" s="63"/>
      <c r="G156" s="92"/>
    </row>
    <row r="157" spans="2:12" ht="19.95" customHeight="1" thickBot="1">
      <c r="B157" s="225" t="s">
        <v>149</v>
      </c>
      <c r="C157" s="226"/>
      <c r="D157" s="226"/>
      <c r="E157" s="227"/>
      <c r="F157" s="58"/>
      <c r="G157" s="59">
        <f>+G155+G150</f>
        <v>0</v>
      </c>
      <c r="H157" s="58"/>
      <c r="I157" s="59">
        <f>+I155+I150</f>
        <v>0</v>
      </c>
      <c r="J157" s="58"/>
      <c r="K157" s="59">
        <f>+K155+K150</f>
        <v>0</v>
      </c>
    </row>
    <row r="159" spans="2:12" ht="13.8" thickBot="1"/>
    <row r="160" spans="2:12" ht="13.8" thickBot="1">
      <c r="C160" s="121" t="s">
        <v>151</v>
      </c>
      <c r="E160" s="108"/>
    </row>
  </sheetData>
  <mergeCells count="29">
    <mergeCell ref="C41:E41"/>
    <mergeCell ref="C50:E50"/>
    <mergeCell ref="C61:E61"/>
    <mergeCell ref="C80:E80"/>
    <mergeCell ref="C7:E7"/>
    <mergeCell ref="C19:E19"/>
    <mergeCell ref="C57:E57"/>
    <mergeCell ref="C69:E69"/>
    <mergeCell ref="J5:K5"/>
    <mergeCell ref="H5:I5"/>
    <mergeCell ref="C10:E10"/>
    <mergeCell ref="C27:E27"/>
    <mergeCell ref="C34:E34"/>
    <mergeCell ref="B5:B6"/>
    <mergeCell ref="C5:C6"/>
    <mergeCell ref="D5:D6"/>
    <mergeCell ref="E5:E6"/>
    <mergeCell ref="F5:G5"/>
    <mergeCell ref="C89:E89"/>
    <mergeCell ref="C97:E97"/>
    <mergeCell ref="C105:E105"/>
    <mergeCell ref="C120:E120"/>
    <mergeCell ref="C127:E127"/>
    <mergeCell ref="B157:E157"/>
    <mergeCell ref="C134:E134"/>
    <mergeCell ref="C145:E145"/>
    <mergeCell ref="B150:E150"/>
    <mergeCell ref="C152:E152"/>
    <mergeCell ref="B155:E155"/>
  </mergeCells>
  <phoneticPr fontId="0" type="noConversion"/>
  <printOptions horizontalCentered="1"/>
  <pageMargins left="0.78740157480314965" right="0.39370078740157483" top="0.39370078740157483" bottom="0.39370078740157483" header="0.39370078740157483" footer="0.31496062992125984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5"/>
  <sheetViews>
    <sheetView topLeftCell="A37" zoomScale="85" zoomScaleSheetLayoutView="75" workbookViewId="0"/>
  </sheetViews>
  <sheetFormatPr baseColWidth="10" defaultRowHeight="13.2"/>
  <cols>
    <col min="1" max="1" width="11" customWidth="1"/>
    <col min="2" max="2" width="6.33203125" customWidth="1"/>
    <col min="3" max="3" width="36.6640625" customWidth="1"/>
    <col min="4" max="4" width="11.6640625" bestFit="1" customWidth="1"/>
    <col min="5" max="5" width="13.44140625" style="2" bestFit="1" customWidth="1"/>
    <col min="6" max="7" width="13.5546875" style="48" customWidth="1"/>
    <col min="8" max="8" width="13.5546875" style="49" customWidth="1"/>
    <col min="9" max="9" width="13.5546875" style="50" customWidth="1"/>
  </cols>
  <sheetData>
    <row r="1" spans="2:9" ht="15.6">
      <c r="B1" s="4" t="s">
        <v>80</v>
      </c>
      <c r="C1" s="5"/>
      <c r="D1" s="5"/>
      <c r="E1" s="6"/>
      <c r="F1" s="7"/>
      <c r="G1" s="7"/>
      <c r="H1" s="8"/>
      <c r="I1" s="9"/>
    </row>
    <row r="2" spans="2:9" ht="30.75" customHeight="1" thickBot="1">
      <c r="B2" s="247" t="s">
        <v>101</v>
      </c>
      <c r="C2" s="248"/>
      <c r="D2" s="248"/>
      <c r="E2" s="248"/>
      <c r="F2" s="248"/>
      <c r="G2" s="248"/>
      <c r="H2" s="248"/>
      <c r="I2" s="248"/>
    </row>
    <row r="3" spans="2:9" ht="16.5" customHeight="1">
      <c r="B3" s="252" t="s">
        <v>81</v>
      </c>
      <c r="C3" s="254" t="s">
        <v>82</v>
      </c>
      <c r="D3" s="252" t="s">
        <v>83</v>
      </c>
      <c r="E3" s="256" t="s">
        <v>84</v>
      </c>
      <c r="F3" s="249" t="s">
        <v>85</v>
      </c>
      <c r="G3" s="251"/>
      <c r="H3" s="249" t="s">
        <v>86</v>
      </c>
      <c r="I3" s="250"/>
    </row>
    <row r="4" spans="2:9" ht="14.25" customHeight="1" thickBot="1">
      <c r="B4" s="253"/>
      <c r="C4" s="255"/>
      <c r="D4" s="253" t="s">
        <v>87</v>
      </c>
      <c r="E4" s="257" t="s">
        <v>88</v>
      </c>
      <c r="F4" s="10" t="s">
        <v>89</v>
      </c>
      <c r="G4" s="55" t="s">
        <v>79</v>
      </c>
      <c r="H4" s="10" t="s">
        <v>89</v>
      </c>
      <c r="I4" s="11" t="s">
        <v>79</v>
      </c>
    </row>
    <row r="5" spans="2:9">
      <c r="B5" s="12">
        <v>1</v>
      </c>
      <c r="C5" s="13" t="s">
        <v>14</v>
      </c>
      <c r="D5" s="14" t="s">
        <v>90</v>
      </c>
      <c r="E5" s="15"/>
      <c r="F5" s="16"/>
      <c r="G5" s="54">
        <f>SUM(G6:G9)</f>
        <v>0</v>
      </c>
      <c r="H5" s="17"/>
      <c r="I5" s="18"/>
    </row>
    <row r="6" spans="2:9">
      <c r="B6" s="19" t="s">
        <v>15</v>
      </c>
      <c r="C6" s="1" t="s">
        <v>16</v>
      </c>
      <c r="D6" s="1"/>
      <c r="E6" s="20"/>
      <c r="F6" s="21"/>
      <c r="G6" s="22"/>
      <c r="H6" s="23"/>
      <c r="I6" s="24"/>
    </row>
    <row r="7" spans="2:9">
      <c r="B7" s="19" t="s">
        <v>17</v>
      </c>
      <c r="C7" s="1" t="s">
        <v>18</v>
      </c>
      <c r="D7" s="1"/>
      <c r="E7" s="20"/>
      <c r="F7" s="21"/>
      <c r="G7" s="22"/>
      <c r="H7" s="23"/>
      <c r="I7" s="24"/>
    </row>
    <row r="8" spans="2:9">
      <c r="B8" s="19" t="s">
        <v>19</v>
      </c>
      <c r="C8" s="1" t="s">
        <v>20</v>
      </c>
      <c r="D8" s="1" t="s">
        <v>95</v>
      </c>
      <c r="E8" s="20">
        <v>0</v>
      </c>
      <c r="F8" s="51">
        <v>0</v>
      </c>
      <c r="G8" s="52">
        <f>E8*F8</f>
        <v>0</v>
      </c>
      <c r="H8" s="23"/>
      <c r="I8" s="24"/>
    </row>
    <row r="9" spans="2:9" ht="13.8" thickBot="1">
      <c r="B9" s="25" t="s">
        <v>21</v>
      </c>
      <c r="C9" s="26" t="s">
        <v>22</v>
      </c>
      <c r="D9" s="26" t="s">
        <v>95</v>
      </c>
      <c r="E9" s="27">
        <v>0</v>
      </c>
      <c r="F9" s="51">
        <v>0</v>
      </c>
      <c r="G9" s="57">
        <f>E9*F9</f>
        <v>0</v>
      </c>
      <c r="H9" s="30"/>
      <c r="I9" s="31"/>
    </row>
    <row r="10" spans="2:9">
      <c r="B10" s="12">
        <v>2</v>
      </c>
      <c r="C10" s="13" t="s">
        <v>23</v>
      </c>
      <c r="D10" s="14"/>
      <c r="E10" s="15"/>
      <c r="F10" s="16"/>
      <c r="G10" s="54">
        <f>SUM(G11:G13)</f>
        <v>0</v>
      </c>
      <c r="H10" s="32"/>
      <c r="I10" s="54">
        <f>SUM(I11:I13)</f>
        <v>0</v>
      </c>
    </row>
    <row r="11" spans="2:9">
      <c r="B11" s="19" t="s">
        <v>24</v>
      </c>
      <c r="C11" s="1" t="s">
        <v>64</v>
      </c>
      <c r="D11" s="1" t="s">
        <v>91</v>
      </c>
      <c r="E11" s="20">
        <v>0</v>
      </c>
      <c r="F11" s="51">
        <v>0</v>
      </c>
      <c r="G11" s="52">
        <f>E11*F11</f>
        <v>0</v>
      </c>
      <c r="H11" s="51">
        <v>0</v>
      </c>
      <c r="I11" s="52">
        <f>H11*E11</f>
        <v>0</v>
      </c>
    </row>
    <row r="12" spans="2:9">
      <c r="B12" s="19" t="s">
        <v>25</v>
      </c>
      <c r="C12" s="1" t="s">
        <v>26</v>
      </c>
      <c r="D12" s="1" t="s">
        <v>95</v>
      </c>
      <c r="E12" s="20">
        <v>0</v>
      </c>
      <c r="F12" s="51">
        <v>0</v>
      </c>
      <c r="G12" s="52">
        <f>E12*F12</f>
        <v>0</v>
      </c>
      <c r="H12" s="23"/>
      <c r="I12" s="24"/>
    </row>
    <row r="13" spans="2:9" ht="13.8" thickBot="1">
      <c r="B13" s="25" t="s">
        <v>27</v>
      </c>
      <c r="C13" s="26" t="s">
        <v>28</v>
      </c>
      <c r="D13" s="26" t="s">
        <v>95</v>
      </c>
      <c r="E13" s="27">
        <v>0</v>
      </c>
      <c r="F13" s="51">
        <v>0</v>
      </c>
      <c r="G13" s="57">
        <f>E13*F13</f>
        <v>0</v>
      </c>
      <c r="H13" s="30"/>
      <c r="I13" s="31"/>
    </row>
    <row r="14" spans="2:9">
      <c r="B14" s="12">
        <v>3</v>
      </c>
      <c r="C14" s="13" t="s">
        <v>29</v>
      </c>
      <c r="D14" s="14"/>
      <c r="E14" s="15"/>
      <c r="F14" s="16"/>
      <c r="G14" s="54">
        <f>SUM(G15:G17)</f>
        <v>0</v>
      </c>
      <c r="H14" s="32"/>
      <c r="I14" s="54">
        <f>SUM(I15:I17)</f>
        <v>0</v>
      </c>
    </row>
    <row r="15" spans="2:9">
      <c r="B15" s="19" t="s">
        <v>30</v>
      </c>
      <c r="C15" s="1" t="s">
        <v>64</v>
      </c>
      <c r="D15" s="1" t="s">
        <v>91</v>
      </c>
      <c r="E15" s="20">
        <v>0</v>
      </c>
      <c r="F15" s="51">
        <v>0</v>
      </c>
      <c r="G15" s="52">
        <f>E15*F15</f>
        <v>0</v>
      </c>
      <c r="H15" s="51">
        <v>0</v>
      </c>
      <c r="I15" s="52">
        <f>H15*E15</f>
        <v>0</v>
      </c>
    </row>
    <row r="16" spans="2:9">
      <c r="B16" s="19" t="s">
        <v>31</v>
      </c>
      <c r="C16" s="1" t="s">
        <v>26</v>
      </c>
      <c r="D16" s="1" t="s">
        <v>95</v>
      </c>
      <c r="E16" s="20">
        <v>0</v>
      </c>
      <c r="F16" s="51">
        <v>0</v>
      </c>
      <c r="G16" s="52">
        <f>E16*F16</f>
        <v>0</v>
      </c>
      <c r="H16" s="23"/>
      <c r="I16" s="24"/>
    </row>
    <row r="17" spans="2:9" ht="13.8" thickBot="1">
      <c r="B17" s="25" t="s">
        <v>32</v>
      </c>
      <c r="C17" s="26" t="s">
        <v>28</v>
      </c>
      <c r="D17" s="26" t="s">
        <v>95</v>
      </c>
      <c r="E17" s="27">
        <v>0</v>
      </c>
      <c r="F17" s="51">
        <v>0</v>
      </c>
      <c r="G17" s="57">
        <f>E17*F17</f>
        <v>0</v>
      </c>
      <c r="H17" s="30"/>
      <c r="I17" s="31"/>
    </row>
    <row r="18" spans="2:9">
      <c r="B18" s="12">
        <v>4</v>
      </c>
      <c r="C18" s="13" t="s">
        <v>33</v>
      </c>
      <c r="D18" s="14"/>
      <c r="E18" s="15"/>
      <c r="F18" s="16"/>
      <c r="G18" s="54">
        <f>SUM(G19:G21)</f>
        <v>0</v>
      </c>
      <c r="H18" s="32"/>
      <c r="I18" s="54">
        <f>SUM(I19:I21)</f>
        <v>0</v>
      </c>
    </row>
    <row r="19" spans="2:9">
      <c r="B19" s="19" t="s">
        <v>34</v>
      </c>
      <c r="C19" s="1" t="s">
        <v>64</v>
      </c>
      <c r="D19" s="1" t="s">
        <v>91</v>
      </c>
      <c r="E19" s="20">
        <v>0</v>
      </c>
      <c r="F19" s="21">
        <v>0</v>
      </c>
      <c r="G19" s="22"/>
      <c r="H19" s="51">
        <v>0</v>
      </c>
      <c r="I19" s="52">
        <f>H19*E19</f>
        <v>0</v>
      </c>
    </row>
    <row r="20" spans="2:9">
      <c r="B20" s="19" t="s">
        <v>35</v>
      </c>
      <c r="C20" s="1" t="s">
        <v>26</v>
      </c>
      <c r="D20" s="1" t="s">
        <v>95</v>
      </c>
      <c r="E20" s="20">
        <v>0</v>
      </c>
      <c r="F20" s="51">
        <v>0</v>
      </c>
      <c r="G20" s="52">
        <f>E20*F20</f>
        <v>0</v>
      </c>
      <c r="H20" s="23"/>
      <c r="I20" s="24"/>
    </row>
    <row r="21" spans="2:9" ht="13.8" thickBot="1">
      <c r="B21" s="25" t="s">
        <v>36</v>
      </c>
      <c r="C21" s="26" t="s">
        <v>28</v>
      </c>
      <c r="D21" s="26" t="s">
        <v>95</v>
      </c>
      <c r="E21" s="27">
        <v>0</v>
      </c>
      <c r="F21" s="56">
        <v>0</v>
      </c>
      <c r="G21" s="57">
        <f>E21*F21</f>
        <v>0</v>
      </c>
      <c r="H21" s="30"/>
      <c r="I21" s="31"/>
    </row>
    <row r="22" spans="2:9">
      <c r="B22" s="34">
        <v>5</v>
      </c>
      <c r="C22" s="35" t="s">
        <v>92</v>
      </c>
      <c r="D22" s="36"/>
      <c r="E22" s="37"/>
      <c r="F22" s="38"/>
      <c r="G22" s="54">
        <f>SUM(G23:G25)</f>
        <v>-70867.203999999998</v>
      </c>
      <c r="H22" s="32"/>
      <c r="I22" s="54">
        <f>SUM(I23:I25)</f>
        <v>0</v>
      </c>
    </row>
    <row r="23" spans="2:9">
      <c r="B23" s="19" t="s">
        <v>37</v>
      </c>
      <c r="C23" s="1" t="s">
        <v>65</v>
      </c>
      <c r="D23" s="1" t="s">
        <v>91</v>
      </c>
      <c r="E23" s="20">
        <v>36</v>
      </c>
      <c r="F23" s="51">
        <f>-70867.204/E23</f>
        <v>-1968.5334444444443</v>
      </c>
      <c r="G23" s="52">
        <f>E23*F23</f>
        <v>-70867.203999999998</v>
      </c>
      <c r="H23" s="51">
        <v>0</v>
      </c>
      <c r="I23" s="52">
        <f>H23*E23</f>
        <v>0</v>
      </c>
    </row>
    <row r="24" spans="2:9">
      <c r="B24" s="19" t="s">
        <v>38</v>
      </c>
      <c r="C24" s="1" t="s">
        <v>40</v>
      </c>
      <c r="D24" s="1" t="s">
        <v>95</v>
      </c>
      <c r="E24" s="20">
        <v>0</v>
      </c>
      <c r="F24" s="51">
        <v>0</v>
      </c>
      <c r="G24" s="52">
        <f>E24*F24</f>
        <v>0</v>
      </c>
      <c r="H24" s="23"/>
      <c r="I24" s="24"/>
    </row>
    <row r="25" spans="2:9" ht="13.8" thickBot="1">
      <c r="B25" s="39" t="s">
        <v>39</v>
      </c>
      <c r="C25" s="40" t="s">
        <v>28</v>
      </c>
      <c r="D25" s="40" t="s">
        <v>95</v>
      </c>
      <c r="E25" s="41">
        <v>0</v>
      </c>
      <c r="F25" s="51">
        <v>0</v>
      </c>
      <c r="G25" s="57">
        <f>E25*F25</f>
        <v>0</v>
      </c>
      <c r="H25" s="30"/>
      <c r="I25" s="31"/>
    </row>
    <row r="26" spans="2:9">
      <c r="B26" s="12">
        <v>6</v>
      </c>
      <c r="C26" s="13" t="s">
        <v>41</v>
      </c>
      <c r="D26" s="14"/>
      <c r="E26" s="15"/>
      <c r="F26" s="16"/>
      <c r="G26" s="54">
        <f>SUM(G27:G30)</f>
        <v>0</v>
      </c>
      <c r="H26" s="32"/>
      <c r="I26" s="54">
        <f>SUM(I27:I30)</f>
        <v>0</v>
      </c>
    </row>
    <row r="27" spans="2:9">
      <c r="B27" s="19" t="s">
        <v>1</v>
      </c>
      <c r="C27" s="1" t="s">
        <v>66</v>
      </c>
      <c r="D27" s="1" t="s">
        <v>91</v>
      </c>
      <c r="E27" s="20">
        <v>0</v>
      </c>
      <c r="F27" s="21">
        <v>0</v>
      </c>
      <c r="G27" s="22"/>
      <c r="H27" s="51">
        <v>0</v>
      </c>
      <c r="I27" s="52">
        <f>H27*E27</f>
        <v>0</v>
      </c>
    </row>
    <row r="28" spans="2:9">
      <c r="B28" s="19" t="s">
        <v>2</v>
      </c>
      <c r="C28" s="1" t="s">
        <v>67</v>
      </c>
      <c r="D28" s="1" t="s">
        <v>91</v>
      </c>
      <c r="E28" s="20">
        <v>0</v>
      </c>
      <c r="F28" s="21">
        <v>0</v>
      </c>
      <c r="G28" s="22"/>
      <c r="H28" s="51">
        <v>0</v>
      </c>
      <c r="I28" s="52">
        <f>H28*E28</f>
        <v>0</v>
      </c>
    </row>
    <row r="29" spans="2:9">
      <c r="B29" s="19" t="s">
        <v>3</v>
      </c>
      <c r="C29" s="1" t="s">
        <v>26</v>
      </c>
      <c r="D29" s="1" t="s">
        <v>95</v>
      </c>
      <c r="E29" s="20">
        <v>0</v>
      </c>
      <c r="F29" s="51">
        <v>0</v>
      </c>
      <c r="G29" s="52">
        <f>E29*F29</f>
        <v>0</v>
      </c>
      <c r="H29" s="23"/>
      <c r="I29" s="24"/>
    </row>
    <row r="30" spans="2:9" ht="13.8" thickBot="1">
      <c r="B30" s="25" t="s">
        <v>42</v>
      </c>
      <c r="C30" s="26" t="s">
        <v>28</v>
      </c>
      <c r="D30" s="26" t="s">
        <v>95</v>
      </c>
      <c r="E30" s="27">
        <v>0</v>
      </c>
      <c r="F30" s="56">
        <v>0</v>
      </c>
      <c r="G30" s="57">
        <f>E30*F30</f>
        <v>0</v>
      </c>
      <c r="H30" s="30"/>
      <c r="I30" s="31"/>
    </row>
    <row r="31" spans="2:9">
      <c r="B31" s="34">
        <v>7</v>
      </c>
      <c r="C31" s="35" t="s">
        <v>93</v>
      </c>
      <c r="D31" s="36"/>
      <c r="E31" s="37"/>
      <c r="F31" s="38"/>
      <c r="G31" s="54">
        <f>SUM(G32:G36)</f>
        <v>0</v>
      </c>
      <c r="H31" s="32"/>
      <c r="I31" s="54">
        <f>SUM(I32:I36)</f>
        <v>0</v>
      </c>
    </row>
    <row r="32" spans="2:9">
      <c r="B32" s="19" t="s">
        <v>4</v>
      </c>
      <c r="C32" s="1" t="s">
        <v>43</v>
      </c>
      <c r="D32" s="1" t="s">
        <v>91</v>
      </c>
      <c r="E32" s="20">
        <v>0</v>
      </c>
      <c r="F32" s="21">
        <v>0</v>
      </c>
      <c r="G32" s="22"/>
      <c r="H32" s="51">
        <v>0</v>
      </c>
      <c r="I32" s="52">
        <f>H32*E32</f>
        <v>0</v>
      </c>
    </row>
    <row r="33" spans="2:9">
      <c r="B33" s="19" t="s">
        <v>5</v>
      </c>
      <c r="C33" s="1" t="s">
        <v>68</v>
      </c>
      <c r="D33" s="1" t="s">
        <v>91</v>
      </c>
      <c r="E33" s="20">
        <v>0</v>
      </c>
      <c r="F33" s="21">
        <v>0</v>
      </c>
      <c r="G33" s="22"/>
      <c r="H33" s="51">
        <v>0</v>
      </c>
      <c r="I33" s="52">
        <f>H33*E33</f>
        <v>0</v>
      </c>
    </row>
    <row r="34" spans="2:9">
      <c r="B34" s="19" t="s">
        <v>6</v>
      </c>
      <c r="C34" s="1" t="s">
        <v>69</v>
      </c>
      <c r="D34" s="1" t="s">
        <v>91</v>
      </c>
      <c r="E34" s="20">
        <v>0</v>
      </c>
      <c r="F34" s="21">
        <v>0</v>
      </c>
      <c r="G34" s="22"/>
      <c r="H34" s="51">
        <v>0</v>
      </c>
      <c r="I34" s="52">
        <f>H34*E34</f>
        <v>0</v>
      </c>
    </row>
    <row r="35" spans="2:9">
      <c r="B35" s="19" t="s">
        <v>7</v>
      </c>
      <c r="C35" s="1" t="s">
        <v>0</v>
      </c>
      <c r="D35" s="1" t="s">
        <v>95</v>
      </c>
      <c r="E35" s="20">
        <v>0</v>
      </c>
      <c r="F35" s="51">
        <v>0</v>
      </c>
      <c r="G35" s="52">
        <f>E35*F35</f>
        <v>0</v>
      </c>
      <c r="H35" s="23"/>
      <c r="I35" s="24"/>
    </row>
    <row r="36" spans="2:9" ht="13.8" thickBot="1">
      <c r="B36" s="39" t="s">
        <v>8</v>
      </c>
      <c r="C36" s="40" t="s">
        <v>28</v>
      </c>
      <c r="D36" s="40" t="s">
        <v>95</v>
      </c>
      <c r="E36" s="41">
        <v>0</v>
      </c>
      <c r="F36" s="56">
        <v>0</v>
      </c>
      <c r="G36" s="57">
        <f>E36*F36</f>
        <v>0</v>
      </c>
      <c r="H36" s="30"/>
      <c r="I36" s="31"/>
    </row>
    <row r="37" spans="2:9">
      <c r="B37" s="42">
        <v>8</v>
      </c>
      <c r="C37" s="43" t="s">
        <v>44</v>
      </c>
      <c r="D37" s="14"/>
      <c r="E37" s="15"/>
      <c r="F37" s="16"/>
      <c r="G37" s="54">
        <f>SUM(G38:G42)</f>
        <v>0</v>
      </c>
      <c r="H37" s="32"/>
      <c r="I37" s="54">
        <f>SUM(I38:I42)</f>
        <v>0</v>
      </c>
    </row>
    <row r="38" spans="2:9">
      <c r="B38" s="19" t="s">
        <v>9</v>
      </c>
      <c r="C38" s="1" t="s">
        <v>70</v>
      </c>
      <c r="D38" s="1" t="s">
        <v>95</v>
      </c>
      <c r="E38" s="20">
        <v>0</v>
      </c>
      <c r="F38" s="51">
        <v>0</v>
      </c>
      <c r="G38" s="52">
        <f>E38*F38</f>
        <v>0</v>
      </c>
      <c r="H38" s="21"/>
      <c r="I38" s="33"/>
    </row>
    <row r="39" spans="2:9">
      <c r="B39" s="19" t="s">
        <v>10</v>
      </c>
      <c r="C39" s="1" t="s">
        <v>71</v>
      </c>
      <c r="D39" s="1" t="s">
        <v>95</v>
      </c>
      <c r="E39" s="20">
        <v>0</v>
      </c>
      <c r="F39" s="51">
        <v>0</v>
      </c>
      <c r="G39" s="52">
        <f>E39*F39</f>
        <v>0</v>
      </c>
      <c r="H39" s="21"/>
      <c r="I39" s="33"/>
    </row>
    <row r="40" spans="2:9">
      <c r="B40" s="19" t="s">
        <v>11</v>
      </c>
      <c r="C40" s="1" t="s">
        <v>72</v>
      </c>
      <c r="D40" s="1" t="s">
        <v>95</v>
      </c>
      <c r="E40" s="20">
        <v>0</v>
      </c>
      <c r="F40" s="51">
        <v>0</v>
      </c>
      <c r="G40" s="52">
        <f>E40*F40</f>
        <v>0</v>
      </c>
      <c r="H40" s="21"/>
      <c r="I40" s="33"/>
    </row>
    <row r="41" spans="2:9">
      <c r="B41" s="19" t="s">
        <v>12</v>
      </c>
      <c r="C41" s="1" t="s">
        <v>73</v>
      </c>
      <c r="D41" s="1" t="s">
        <v>95</v>
      </c>
      <c r="E41" s="20">
        <v>0</v>
      </c>
      <c r="F41" s="51">
        <v>0</v>
      </c>
      <c r="G41" s="52">
        <f>E41*F41</f>
        <v>0</v>
      </c>
      <c r="H41" s="21"/>
      <c r="I41" s="33"/>
    </row>
    <row r="42" spans="2:9" ht="13.8" thickBot="1">
      <c r="B42" s="25" t="s">
        <v>13</v>
      </c>
      <c r="C42" s="26" t="s">
        <v>45</v>
      </c>
      <c r="D42" s="26" t="s">
        <v>95</v>
      </c>
      <c r="E42" s="27">
        <v>0</v>
      </c>
      <c r="F42" s="56">
        <v>0</v>
      </c>
      <c r="G42" s="57">
        <f>E42*F42</f>
        <v>0</v>
      </c>
      <c r="H42" s="30"/>
      <c r="I42" s="31"/>
    </row>
    <row r="43" spans="2:9">
      <c r="B43" s="34">
        <v>9</v>
      </c>
      <c r="C43" s="35" t="s">
        <v>46</v>
      </c>
      <c r="D43" s="36"/>
      <c r="E43" s="37"/>
      <c r="F43" s="32"/>
      <c r="G43" s="54">
        <f>SUM(G44:G48)</f>
        <v>0</v>
      </c>
      <c r="H43" s="32"/>
      <c r="I43" s="54">
        <f>SUM(I44:I48)</f>
        <v>0</v>
      </c>
    </row>
    <row r="44" spans="2:9">
      <c r="B44" s="19" t="s">
        <v>47</v>
      </c>
      <c r="C44" s="1" t="s">
        <v>74</v>
      </c>
      <c r="D44" s="1" t="s">
        <v>95</v>
      </c>
      <c r="E44" s="20">
        <v>0</v>
      </c>
      <c r="F44" s="51">
        <v>0</v>
      </c>
      <c r="G44" s="52">
        <f>E44*F44</f>
        <v>0</v>
      </c>
      <c r="H44" s="21"/>
      <c r="I44" s="33"/>
    </row>
    <row r="45" spans="2:9">
      <c r="B45" s="19" t="s">
        <v>48</v>
      </c>
      <c r="C45" s="1" t="s">
        <v>75</v>
      </c>
      <c r="D45" s="1" t="s">
        <v>95</v>
      </c>
      <c r="E45" s="20">
        <v>0</v>
      </c>
      <c r="F45" s="51">
        <v>0</v>
      </c>
      <c r="G45" s="52">
        <f>E45*F45</f>
        <v>0</v>
      </c>
      <c r="H45" s="21"/>
      <c r="I45" s="33"/>
    </row>
    <row r="46" spans="2:9">
      <c r="B46" s="19" t="s">
        <v>49</v>
      </c>
      <c r="C46" s="1" t="s">
        <v>76</v>
      </c>
      <c r="D46" s="1" t="s">
        <v>95</v>
      </c>
      <c r="E46" s="20">
        <v>0</v>
      </c>
      <c r="F46" s="51">
        <v>0</v>
      </c>
      <c r="G46" s="52">
        <f>E46*F46</f>
        <v>0</v>
      </c>
      <c r="H46" s="21"/>
      <c r="I46" s="33"/>
    </row>
    <row r="47" spans="2:9">
      <c r="B47" s="19" t="s">
        <v>50</v>
      </c>
      <c r="C47" s="1" t="s">
        <v>73</v>
      </c>
      <c r="D47" s="1" t="s">
        <v>95</v>
      </c>
      <c r="E47" s="20">
        <v>0</v>
      </c>
      <c r="F47" s="51">
        <v>0</v>
      </c>
      <c r="G47" s="52">
        <f>E47*F47</f>
        <v>0</v>
      </c>
      <c r="H47" s="21"/>
      <c r="I47" s="33"/>
    </row>
    <row r="48" spans="2:9" ht="13.8" thickBot="1">
      <c r="B48" s="39" t="s">
        <v>51</v>
      </c>
      <c r="C48" s="40" t="s">
        <v>45</v>
      </c>
      <c r="D48" s="1" t="s">
        <v>95</v>
      </c>
      <c r="E48" s="41">
        <v>0</v>
      </c>
      <c r="F48" s="56">
        <v>0</v>
      </c>
      <c r="G48" s="57">
        <f>E48*F48</f>
        <v>0</v>
      </c>
      <c r="H48" s="30"/>
      <c r="I48" s="31"/>
    </row>
    <row r="49" spans="2:9">
      <c r="B49" s="12">
        <v>10</v>
      </c>
      <c r="C49" s="13" t="s">
        <v>52</v>
      </c>
      <c r="D49" s="14"/>
      <c r="E49" s="15"/>
      <c r="F49" s="44"/>
      <c r="G49" s="54">
        <f>SUM(G50:G55)</f>
        <v>0</v>
      </c>
      <c r="H49" s="32"/>
      <c r="I49" s="54">
        <f>SUM(I50:I55)</f>
        <v>0</v>
      </c>
    </row>
    <row r="50" spans="2:9">
      <c r="B50" s="19" t="s">
        <v>53</v>
      </c>
      <c r="C50" s="1" t="s">
        <v>77</v>
      </c>
      <c r="D50" s="1" t="s">
        <v>95</v>
      </c>
      <c r="E50" s="20">
        <v>0</v>
      </c>
      <c r="F50" s="51">
        <v>0</v>
      </c>
      <c r="G50" s="52">
        <f t="shared" ref="G50:G55" si="0">E50*F50</f>
        <v>0</v>
      </c>
      <c r="H50" s="21"/>
      <c r="I50" s="33"/>
    </row>
    <row r="51" spans="2:9">
      <c r="B51" s="19" t="s">
        <v>54</v>
      </c>
      <c r="C51" s="1" t="s">
        <v>78</v>
      </c>
      <c r="D51" s="1" t="s">
        <v>95</v>
      </c>
      <c r="E51" s="20">
        <v>0</v>
      </c>
      <c r="F51" s="51">
        <v>0</v>
      </c>
      <c r="G51" s="52">
        <f t="shared" si="0"/>
        <v>0</v>
      </c>
      <c r="H51" s="21"/>
      <c r="I51" s="33"/>
    </row>
    <row r="52" spans="2:9">
      <c r="B52" s="19" t="s">
        <v>55</v>
      </c>
      <c r="C52" s="1" t="s">
        <v>94</v>
      </c>
      <c r="D52" s="1" t="s">
        <v>95</v>
      </c>
      <c r="E52" s="20">
        <v>0</v>
      </c>
      <c r="F52" s="51">
        <v>0</v>
      </c>
      <c r="G52" s="52">
        <f t="shared" si="0"/>
        <v>0</v>
      </c>
      <c r="H52" s="21"/>
      <c r="I52" s="33"/>
    </row>
    <row r="53" spans="2:9">
      <c r="B53" s="19" t="s">
        <v>56</v>
      </c>
      <c r="C53" s="1" t="s">
        <v>97</v>
      </c>
      <c r="D53" s="1" t="s">
        <v>91</v>
      </c>
      <c r="E53" s="20">
        <v>0</v>
      </c>
      <c r="F53" s="51">
        <v>0</v>
      </c>
      <c r="G53" s="52">
        <f t="shared" si="0"/>
        <v>0</v>
      </c>
      <c r="H53" s="51">
        <v>0</v>
      </c>
      <c r="I53" s="52">
        <f>H53*E53</f>
        <v>0</v>
      </c>
    </row>
    <row r="54" spans="2:9">
      <c r="B54" s="19" t="s">
        <v>57</v>
      </c>
      <c r="C54" s="1" t="s">
        <v>26</v>
      </c>
      <c r="D54" s="1" t="s">
        <v>95</v>
      </c>
      <c r="E54" s="20">
        <v>0</v>
      </c>
      <c r="F54" s="51">
        <v>0</v>
      </c>
      <c r="G54" s="52">
        <f t="shared" si="0"/>
        <v>0</v>
      </c>
      <c r="H54" s="23"/>
      <c r="I54" s="24"/>
    </row>
    <row r="55" spans="2:9" ht="13.8" thickBot="1">
      <c r="B55" s="25" t="s">
        <v>58</v>
      </c>
      <c r="C55" s="26" t="s">
        <v>28</v>
      </c>
      <c r="D55" s="26" t="s">
        <v>95</v>
      </c>
      <c r="E55" s="27">
        <v>0</v>
      </c>
      <c r="F55" s="56">
        <v>0</v>
      </c>
      <c r="G55" s="57">
        <f t="shared" si="0"/>
        <v>0</v>
      </c>
      <c r="H55" s="30"/>
      <c r="I55" s="31"/>
    </row>
    <row r="56" spans="2:9">
      <c r="B56" s="45">
        <v>11</v>
      </c>
      <c r="C56" s="46" t="s">
        <v>59</v>
      </c>
      <c r="D56" s="36"/>
      <c r="E56" s="37"/>
      <c r="F56" s="32"/>
      <c r="G56" s="54">
        <f>SUM(G57:G58)</f>
        <v>0</v>
      </c>
      <c r="H56" s="32"/>
      <c r="I56" s="54">
        <f>SUM(I57:I58)</f>
        <v>0</v>
      </c>
    </row>
    <row r="57" spans="2:9">
      <c r="B57" s="19" t="s">
        <v>60</v>
      </c>
      <c r="C57" s="1" t="s">
        <v>62</v>
      </c>
      <c r="D57" s="1" t="s">
        <v>95</v>
      </c>
      <c r="E57" s="20">
        <v>0</v>
      </c>
      <c r="F57" s="21">
        <v>0</v>
      </c>
      <c r="G57" s="22"/>
      <c r="H57" s="51">
        <v>0</v>
      </c>
      <c r="I57" s="52">
        <f>H57*E57</f>
        <v>0</v>
      </c>
    </row>
    <row r="58" spans="2:9" ht="13.8" thickBot="1">
      <c r="B58" s="25" t="s">
        <v>61</v>
      </c>
      <c r="C58" s="26" t="s">
        <v>63</v>
      </c>
      <c r="D58" s="26" t="s">
        <v>95</v>
      </c>
      <c r="E58" s="27">
        <v>0</v>
      </c>
      <c r="F58" s="28">
        <v>0</v>
      </c>
      <c r="G58" s="29"/>
      <c r="H58" s="51">
        <v>0</v>
      </c>
      <c r="I58" s="52">
        <f>H58*E58</f>
        <v>0</v>
      </c>
    </row>
    <row r="59" spans="2:9" ht="13.8" thickBot="1">
      <c r="B59" s="245" t="s">
        <v>98</v>
      </c>
      <c r="C59" s="240"/>
      <c r="D59" s="246"/>
      <c r="E59" s="240" t="s">
        <v>99</v>
      </c>
      <c r="F59" s="241"/>
      <c r="G59" s="53">
        <f>SUM(G10,G14,G18,G22,G26,G31,G37,G43,G49,G56,G5)</f>
        <v>-70867.203999999998</v>
      </c>
      <c r="H59" s="47"/>
      <c r="I59" s="53">
        <f>SUM(I10,I14,I18,I22,I26,I31,I37,I43,I49,I56)</f>
        <v>0</v>
      </c>
    </row>
    <row r="60" spans="2:9" ht="13.8" thickBot="1">
      <c r="B60" s="242"/>
      <c r="C60" s="243"/>
      <c r="D60" s="244"/>
      <c r="E60" s="240" t="s">
        <v>100</v>
      </c>
      <c r="F60" s="241"/>
      <c r="G60" s="53">
        <f>G59*(1+21%)</f>
        <v>-85749.31684</v>
      </c>
      <c r="H60" s="47"/>
      <c r="I60" s="53">
        <f>I59</f>
        <v>0</v>
      </c>
    </row>
    <row r="61" spans="2:9">
      <c r="D61" s="48"/>
      <c r="E61" s="48"/>
      <c r="H61" s="48"/>
    </row>
    <row r="62" spans="2:9">
      <c r="D62" s="48"/>
      <c r="E62" s="48"/>
      <c r="H62" s="48"/>
    </row>
    <row r="63" spans="2:9">
      <c r="D63" s="48"/>
      <c r="E63" s="48"/>
      <c r="H63" s="48"/>
    </row>
    <row r="64" spans="2:9">
      <c r="D64" s="3"/>
      <c r="E64" s="3"/>
      <c r="H64" s="48"/>
    </row>
    <row r="65" spans="8:8">
      <c r="H65" s="48"/>
    </row>
  </sheetData>
  <mergeCells count="11">
    <mergeCell ref="E60:F60"/>
    <mergeCell ref="B60:D60"/>
    <mergeCell ref="E59:F59"/>
    <mergeCell ref="B59:D59"/>
    <mergeCell ref="B2:I2"/>
    <mergeCell ref="H3:I3"/>
    <mergeCell ref="F3:G3"/>
    <mergeCell ref="B3:B4"/>
    <mergeCell ref="C3:C4"/>
    <mergeCell ref="D3:D4"/>
    <mergeCell ref="E3:E4"/>
  </mergeCells>
  <phoneticPr fontId="0" type="noConversion"/>
  <printOptions horizontalCentered="1"/>
  <pageMargins left="0.39370078740157483" right="0.23622047244094491" top="0.56999999999999995" bottom="0.72" header="0.34" footer="0"/>
  <pageSetup paperSize="9" scale="81" orientation="portrait" r:id="rId1"/>
  <headerFooter alignWithMargins="0">
    <oddFooter>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Planilla Resumen</vt:lpstr>
      <vt:lpstr>Planilla Cotización</vt:lpstr>
      <vt:lpstr>Planilla GAP Paratrenes</vt:lpstr>
      <vt:lpstr>'Planilla Cotización'!Área_de_impresión</vt:lpstr>
      <vt:lpstr>'Planilla GAP Paratrenes'!Área_de_impresión</vt:lpstr>
      <vt:lpstr>'Planilla Cotización'!Títulos_a_imprimir</vt:lpstr>
    </vt:vector>
  </TitlesOfParts>
  <Company>Alstom Brasil Ltda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Alstom Brasil Ltda</dc:creator>
  <cp:lastModifiedBy>dramirez</cp:lastModifiedBy>
  <cp:lastPrinted>2016-09-30T16:48:06Z</cp:lastPrinted>
  <dcterms:created xsi:type="dcterms:W3CDTF">2005-10-04T21:35:52Z</dcterms:created>
  <dcterms:modified xsi:type="dcterms:W3CDTF">2016-09-30T19:21:09Z</dcterms:modified>
</cp:coreProperties>
</file>